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Alzahrani\My Drive\HR\Lessons Learned Cofee\اللقاء الأول - تخطيط القوى العاملة\"/>
    </mc:Choice>
  </mc:AlternateContent>
  <xr:revisionPtr revIDLastSave="0" documentId="13_ncr:1_{DB1B4662-3F44-48F5-AD65-5BBF7E6E573A}" xr6:coauthVersionLast="47" xr6:coauthVersionMax="47" xr10:uidLastSave="{00000000-0000-0000-0000-000000000000}"/>
  <bookViews>
    <workbookView xWindow="-108" yWindow="-108" windowWidth="23256" windowHeight="12456" xr2:uid="{3BB9751D-2D1D-4028-A6DA-05DC23B223F2}"/>
  </bookViews>
  <sheets>
    <sheet name="تحليل عبء العمل" sheetId="3" r:id="rId1"/>
    <sheet name="مؤشرات الأداء لتحليل العرض" sheetId="6" r:id="rId2"/>
    <sheet name="تحليل العرض" sheetId="7" r:id="rId3"/>
    <sheet name="خطة التوظيف" sheetId="8" r:id="rId4"/>
    <sheet name="مؤشرات أوقات التوظيف" sheetId="5" r:id="rId5"/>
    <sheet name="Sheet3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6" l="1"/>
  <c r="D76" i="6"/>
  <c r="AM17" i="8"/>
  <c r="AJ17" i="8"/>
  <c r="AG17" i="8"/>
  <c r="AD17" i="8"/>
  <c r="AA17" i="8"/>
  <c r="X17" i="8"/>
  <c r="U17" i="8"/>
  <c r="R17" i="8"/>
  <c r="O17" i="8"/>
  <c r="L17" i="8"/>
  <c r="I17" i="8"/>
  <c r="F17" i="8"/>
  <c r="C17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C16" i="8"/>
  <c r="AN16" i="8"/>
  <c r="AO16" i="8"/>
  <c r="AM16" i="8"/>
  <c r="AP6" i="8"/>
  <c r="AP7" i="8"/>
  <c r="AP5" i="8"/>
  <c r="AO6" i="8"/>
  <c r="AO7" i="8"/>
  <c r="AO8" i="8"/>
  <c r="AO9" i="8"/>
  <c r="AO10" i="8"/>
  <c r="AO11" i="8"/>
  <c r="AO12" i="8"/>
  <c r="AO13" i="8"/>
  <c r="AO14" i="8"/>
  <c r="AO15" i="8"/>
  <c r="AO5" i="8"/>
  <c r="AN6" i="8"/>
  <c r="AN7" i="8"/>
  <c r="AN8" i="8"/>
  <c r="AN9" i="8"/>
  <c r="AN10" i="8"/>
  <c r="AN11" i="8"/>
  <c r="AN12" i="8"/>
  <c r="AP12" i="8" s="1"/>
  <c r="AN13" i="8"/>
  <c r="AP13" i="8" s="1"/>
  <c r="AN14" i="8"/>
  <c r="AP14" i="8" s="1"/>
  <c r="AN15" i="8"/>
  <c r="AP15" i="8" s="1"/>
  <c r="AN5" i="8"/>
  <c r="AM6" i="8"/>
  <c r="AM7" i="8"/>
  <c r="AM8" i="8"/>
  <c r="AM9" i="8"/>
  <c r="AP9" i="8" s="1"/>
  <c r="AM10" i="8"/>
  <c r="AM11" i="8"/>
  <c r="AM12" i="8"/>
  <c r="AM13" i="8"/>
  <c r="AM14" i="8"/>
  <c r="AM15" i="8"/>
  <c r="AM5" i="8"/>
  <c r="G5" i="7"/>
  <c r="H5" i="7" s="1"/>
  <c r="G6" i="7"/>
  <c r="H6" i="7" s="1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4" i="7"/>
  <c r="H4" i="7" s="1"/>
  <c r="C13" i="7"/>
  <c r="K8" i="7" s="1"/>
  <c r="D60" i="6"/>
  <c r="C60" i="6"/>
  <c r="C39" i="6"/>
  <c r="D39" i="6"/>
  <c r="AP11" i="8" l="1"/>
  <c r="AP10" i="8"/>
  <c r="AP8" i="8"/>
  <c r="H13" i="7"/>
  <c r="G13" i="7"/>
  <c r="G62" i="6"/>
  <c r="G41" i="6"/>
  <c r="AP16" i="8" l="1"/>
  <c r="G18" i="6"/>
  <c r="E17" i="6"/>
  <c r="E16" i="6"/>
  <c r="E15" i="6"/>
  <c r="E14" i="6"/>
  <c r="E13" i="6"/>
  <c r="E12" i="6"/>
  <c r="E11" i="6"/>
  <c r="E10" i="6"/>
  <c r="E9" i="6"/>
  <c r="E8" i="6"/>
  <c r="E7" i="6"/>
  <c r="E6" i="6"/>
  <c r="E18" i="6" l="1"/>
  <c r="G20" i="6" s="1"/>
  <c r="K13" i="5" l="1"/>
  <c r="D12" i="5"/>
  <c r="D11" i="5"/>
  <c r="D10" i="5"/>
  <c r="D9" i="5"/>
  <c r="D8" i="5"/>
  <c r="D7" i="5"/>
  <c r="K6" i="5"/>
  <c r="I6" i="5"/>
  <c r="G6" i="5"/>
  <c r="D6" i="5"/>
  <c r="K5" i="5"/>
  <c r="I5" i="5"/>
  <c r="G5" i="5"/>
  <c r="D5" i="5"/>
  <c r="K4" i="5"/>
  <c r="I4" i="5"/>
  <c r="G4" i="5"/>
  <c r="D4" i="5"/>
  <c r="D13" i="5" s="1"/>
  <c r="I13" i="5" l="1"/>
  <c r="G13" i="5"/>
  <c r="D20" i="3"/>
  <c r="D18" i="3"/>
  <c r="G12" i="3"/>
  <c r="I12" i="3" s="1"/>
  <c r="G7" i="3"/>
  <c r="I7" i="3" s="1"/>
  <c r="G8" i="3"/>
  <c r="I8" i="3" s="1"/>
  <c r="G9" i="3"/>
  <c r="I9" i="3" s="1"/>
  <c r="G10" i="3"/>
  <c r="I10" i="3" s="1"/>
  <c r="G11" i="3"/>
  <c r="I11" i="3" s="1"/>
  <c r="G6" i="3"/>
  <c r="I6" i="3" s="1"/>
  <c r="D22" i="3" l="1"/>
  <c r="D26" i="3" s="1"/>
  <c r="D29" i="3" s="1"/>
  <c r="I13" i="3"/>
  <c r="D32" i="3" l="1"/>
</calcChain>
</file>

<file path=xl/sharedStrings.xml><?xml version="1.0" encoding="utf-8"?>
<sst xmlns="http://schemas.openxmlformats.org/spreadsheetml/2006/main" count="206" uniqueCount="128">
  <si>
    <t>النشاط
Activity</t>
  </si>
  <si>
    <t>عدد مرات تكرار النشاط
Frequency of Activities</t>
  </si>
  <si>
    <t>عدد مرات تكرار النشاط في السنة
Yearly Frequency of Activities</t>
  </si>
  <si>
    <t>م
Sr.</t>
  </si>
  <si>
    <t>تحليل عبء العمل Workload Analysis</t>
  </si>
  <si>
    <t>استقبال وتحليل الاحتيارجات التدريبية</t>
  </si>
  <si>
    <t>إعداد الخطة التدريبية واعتمادها</t>
  </si>
  <si>
    <t>❶</t>
  </si>
  <si>
    <t>❷</t>
  </si>
  <si>
    <t>تحليل الأنشطة من حيث تكرارها والوقت المطلوب لإنجازها في السنة:</t>
  </si>
  <si>
    <t>حساب ساعات الفعل الفعلية التي يؤديها الموظف في السنة:</t>
  </si>
  <si>
    <t>❸</t>
  </si>
  <si>
    <t>حساب أيام العمل الفعلية للموظف في السنة:</t>
  </si>
  <si>
    <t>❹</t>
  </si>
  <si>
    <t>حساب عدد الموظفين المطلوب:</t>
  </si>
  <si>
    <t>عدد الساعات المطلوبة لإنجاز النشاط في السنة
Total Time Required per activity  per Year (Hrs)</t>
  </si>
  <si>
    <t>في</t>
  </si>
  <si>
    <t>الأسبوع</t>
  </si>
  <si>
    <t>اليوم</t>
  </si>
  <si>
    <t>الشهر</t>
  </si>
  <si>
    <t>الربع السنة</t>
  </si>
  <si>
    <t>النصف السنة</t>
  </si>
  <si>
    <t>السنة</t>
  </si>
  <si>
    <t>البند</t>
  </si>
  <si>
    <t>عدد الأيام</t>
  </si>
  <si>
    <t xml:space="preserve"> -</t>
  </si>
  <si>
    <t>عدد أيام السنة</t>
  </si>
  <si>
    <t>عدد أيام إجازة نهاية الأسبوع (Weekend) في السنة</t>
  </si>
  <si>
    <t>عدد أيام الإجازة السنوية (أيام عمل)</t>
  </si>
  <si>
    <t>إجمالي أيام العمل الفعلية للموظف في السنة</t>
  </si>
  <si>
    <t>أخرى (إن وجد)</t>
  </si>
  <si>
    <t>عدد أيام الإجازات الرسمية في السنة</t>
  </si>
  <si>
    <t>عدد ساعات العمل اليومية</t>
  </si>
  <si>
    <t>كفاءة الموظف في العمل (تترواح بين 60% إلى 70%)</t>
  </si>
  <si>
    <t>إجمالي ساعات الفعل الفعلية التي يؤديها الموظف في السنة</t>
  </si>
  <si>
    <t>إجمالي عدد الموظفين المطلوب</t>
  </si>
  <si>
    <r>
      <t xml:space="preserve">عدد الساعات المطلوبة لإنجاز النشاط
Time Required per Activity (Hrs)
</t>
    </r>
    <r>
      <rPr>
        <b/>
        <sz val="11"/>
        <color theme="7" tint="0.79998168889431442"/>
        <rFont val="Cairo"/>
      </rPr>
      <t>(إذا كان النشاط يستغرق أقل من ساعة فتحسب بنسبة من خلال قسمة عدد الدقائق على 60 مثل 45 دقيقة هي 0.75 )</t>
    </r>
  </si>
  <si>
    <t>************************************</t>
  </si>
  <si>
    <t>*************************************</t>
  </si>
  <si>
    <t>إجمالي الساعات المطلوبة لإنجاز الأنشطة في السنة</t>
  </si>
  <si>
    <t>Recruitment KPIs مؤشرات الأداء الرئيسية المتعلقة بأوقات التوظيف</t>
  </si>
  <si>
    <t>المرشح</t>
  </si>
  <si>
    <t>تاريخ طلب التوظيف</t>
  </si>
  <si>
    <t>تاريخ المقابلة مع المدير المعني</t>
  </si>
  <si>
    <t>الوقت المستغرق للاستجابة للتوظيف
 (RRT)</t>
  </si>
  <si>
    <t>هل تم قبوله؟</t>
  </si>
  <si>
    <t>تاريخ توقيع العرض الوظيفي</t>
  </si>
  <si>
    <t>الوقت المستغرق لإغلاق الشاغر
  (TTF)</t>
  </si>
  <si>
    <t>الوقت المستغرق لمباشرة المرشح
 (TTS)</t>
  </si>
  <si>
    <t>الوقت المستغرق لانضمام المرشح
 (TTJ)</t>
  </si>
  <si>
    <t>YES</t>
  </si>
  <si>
    <t>Recruitment Response Time (RRT) --&gt;</t>
  </si>
  <si>
    <t>Time To Fill (TTF) --&gt;</t>
  </si>
  <si>
    <t>Time To Join (TTJ) --&gt;</t>
  </si>
  <si>
    <t>الشهر
Month</t>
  </si>
  <si>
    <t>عدد المغادرين
Number of Leavers</t>
  </si>
  <si>
    <t>تسرب العاملين في السنة %
% Turnover Rate of the Year</t>
  </si>
  <si>
    <t>عدد العاملين بداية الشهر
Starting Headcount</t>
  </si>
  <si>
    <t>عدد العاملين نهاية الشهر
Ending Headcount</t>
  </si>
  <si>
    <t>متوسط أعداد العاملين
Avg. FTE</t>
  </si>
  <si>
    <t>عدد العاملين الذين تم تحويلهم
Transferred Employees</t>
  </si>
  <si>
    <t>متوسط عدد العاملين في الشهر
Avg. FTE (Month)</t>
  </si>
  <si>
    <t>يناير</t>
  </si>
  <si>
    <t>تحليل العرض لعام 2023 Supply Analysis for</t>
  </si>
  <si>
    <t>فبراير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</si>
  <si>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</si>
  <si>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</si>
  <si>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</si>
  <si>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</si>
  <si>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</si>
  <si>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</si>
  <si>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</si>
  <si>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</si>
  <si>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</si>
  <si>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</si>
  <si>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 xml:space="preserve">التواصل مع المعاهد والحصول على عرض لكل برنامج  لإجمالي 75 برنامج </t>
  </si>
  <si>
    <t>انهاء الاتفاقيات مع 10 معاهد وتوقيعها</t>
  </si>
  <si>
    <t>% تحويل العاملين في السنة %
% Transfer Ratio of the Year</t>
  </si>
  <si>
    <t xml:space="preserve"> = (عدد العاملين الذين تم ترقيتهم خلال السنة / متوسط أعداد العاملين في السنة) * 100</t>
  </si>
  <si>
    <t xml:space="preserve"> = (عدد العاملين الذين تم تحويلهم خلال السنة / متوسط أعداد العاملين في السنة) * 100</t>
  </si>
  <si>
    <t>حساب مؤشر % تسرب العاملين في السنة Turnover Rate of the Year %</t>
  </si>
  <si>
    <t xml:space="preserve"> = (عدد العاملين الذين غادروا خلال السنة / متوسط أعداد العاملين في السنة) * 100</t>
  </si>
  <si>
    <t>حساب مؤشر % تحويل العاملين في السنة   Transfer Ratio of the Year %</t>
  </si>
  <si>
    <t>حساب مؤشر % الترقيات   Promotion Ratio of the Year %</t>
  </si>
  <si>
    <t>عدد الترقيات
No. of Promotions</t>
  </si>
  <si>
    <t>الترقيات في السنة %
% Promotion Ratio of the Year</t>
  </si>
  <si>
    <t>المسمى الوظيفي
Job Title</t>
  </si>
  <si>
    <t>مشرف توظيف</t>
  </si>
  <si>
    <t>أخصائي تدريب</t>
  </si>
  <si>
    <t>أخصائي توظيف</t>
  </si>
  <si>
    <t>إداري</t>
  </si>
  <si>
    <t>أخصائي موارد بشرية</t>
  </si>
  <si>
    <t>مسؤول علاقات حكومية</t>
  </si>
  <si>
    <t>سكرتير</t>
  </si>
  <si>
    <t>القوى العاملة الحالية
Current FTEs</t>
  </si>
  <si>
    <t>مدير الموارد البشرية</t>
  </si>
  <si>
    <t>رئيس قسم التوظيف</t>
  </si>
  <si>
    <t>عدد العاملين الحالي
Current FTEs</t>
  </si>
  <si>
    <t>% التسرب
 Turnover%</t>
  </si>
  <si>
    <t>% الترقيات
 Promotion%</t>
  </si>
  <si>
    <t>% التحويل
 Transfer%</t>
  </si>
  <si>
    <t>الإجمالي
Adjusted</t>
  </si>
  <si>
    <t>الإحتياج الحالي
Current Needs</t>
  </si>
  <si>
    <t>تحليل الطلب (عبء العمل)</t>
  </si>
  <si>
    <t xml:space="preserve">تحليل العرض </t>
  </si>
  <si>
    <t>الفجوة</t>
  </si>
  <si>
    <t xml:space="preserve"> +</t>
  </si>
  <si>
    <t>خطة التوظيف لعام 2024 Supply Analysis for</t>
  </si>
  <si>
    <t>مسؤول علاقات عامة</t>
  </si>
  <si>
    <t>أخصائي تطوير تنظيمي</t>
  </si>
  <si>
    <t>الإجمالي</t>
  </si>
  <si>
    <t>الإجمالي العام</t>
  </si>
  <si>
    <t>داخلي</t>
  </si>
  <si>
    <t>محلي</t>
  </si>
  <si>
    <t>دولي</t>
  </si>
  <si>
    <t>NO</t>
  </si>
  <si>
    <t>تاريخ الانضمام
(مباشرة العمل)</t>
  </si>
  <si>
    <t>Time To Start (TTS) --&gt;</t>
  </si>
  <si>
    <t xml:space="preserve"> = (إجمالي الرؤساء المباشرين / إجمالي المرؤوسين ) * 100</t>
  </si>
  <si>
    <t>حساب مؤشر % الوظائف الاشرافية   Supervisory Ratio %</t>
  </si>
  <si>
    <t>الرؤساء المباشرون</t>
  </si>
  <si>
    <t>المرؤوسين</t>
  </si>
  <si>
    <t>% الوظائف الاشرافية</t>
  </si>
  <si>
    <t>حساب مؤشر # نطاق التحكم   Span of Control #</t>
  </si>
  <si>
    <t xml:space="preserve"> = (إجمالي المرؤوسين / إجمالي الرؤساء المباشرين)</t>
  </si>
  <si>
    <t># نطاق التحكم</t>
  </si>
  <si>
    <t>(25% - 30%)</t>
  </si>
  <si>
    <t>(6 - 8)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</si>
</sst>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iro"/>
    </font>
    <font>
      <b/>
      <sz val="11"/>
      <color theme="1"/>
      <name val="Cairo"/>
    </font>
    <font>
      <sz val="14"/>
      <color theme="1"/>
      <name val="Cairo"/>
    </font>
    <font>
      <b/>
      <sz val="18"/>
      <color theme="0"/>
      <name val="Cairo"/>
    </font>
    <font>
      <b/>
      <sz val="14"/>
      <color theme="1"/>
      <name val="Cairo"/>
    </font>
    <font>
      <b/>
      <sz val="11"/>
      <color theme="0"/>
      <name val="Cairo"/>
    </font>
    <font>
      <b/>
      <sz val="26"/>
      <color theme="1"/>
      <name val="Cairo"/>
    </font>
    <font>
      <sz val="18"/>
      <color theme="1"/>
      <name val="Cairo"/>
    </font>
    <font>
      <b/>
      <sz val="18"/>
      <color theme="1"/>
      <name val="Calibri"/>
      <family val="2"/>
    </font>
    <font>
      <b/>
      <sz val="11"/>
      <color theme="7" tint="0.79998168889431442"/>
      <name val="Cairo"/>
    </font>
    <font>
      <b/>
      <sz val="16"/>
      <color theme="1"/>
      <name val="Cairo"/>
    </font>
    <font>
      <b/>
      <sz val="14"/>
      <color theme="0"/>
      <name val="Cairo"/>
    </font>
    <font>
      <b/>
      <sz val="24"/>
      <color rgb="FFFF0000"/>
      <name val="Calibri"/>
      <family val="2"/>
      <scheme val="minor"/>
    </font>
    <font>
      <b/>
      <sz val="12"/>
      <color theme="1"/>
      <name val="Cairo"/>
    </font>
    <font>
      <sz val="11"/>
      <color theme="1"/>
      <name val="Calibri"/>
      <family val="2"/>
      <scheme val="minor"/>
    </font>
    <font>
      <b/>
      <sz val="13"/>
      <color theme="0"/>
      <name val="Cairo"/>
    </font>
    <font>
      <b/>
      <sz val="20"/>
      <color theme="1"/>
      <name val="Cairo"/>
    </font>
    <font>
      <b/>
      <sz val="9"/>
      <color theme="0"/>
      <name val="Cairo"/>
    </font>
    <font>
      <b/>
      <sz val="16"/>
      <color theme="0"/>
      <name val="Calibri"/>
      <family val="2"/>
      <scheme val="minor"/>
    </font>
    <font>
      <b/>
      <sz val="16"/>
      <color theme="0"/>
      <name val="Cairo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Cairo"/>
    </font>
    <font>
      <b/>
      <sz val="12"/>
      <color theme="0"/>
      <name val="Cairo"/>
    </font>
    <font>
      <b/>
      <sz val="18"/>
      <color rgb="FF00B050"/>
      <name val="Calibri"/>
      <family val="2"/>
      <scheme val="minor"/>
    </font>
    <font>
      <b/>
      <sz val="8"/>
      <color rgb="FF000000"/>
      <name val="Cairo"/>
    </font>
    <font>
      <b/>
      <sz val="16"/>
      <color rgb="FFC00000"/>
      <name val="Cairo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13" fillId="3" borderId="3" xfId="0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readingOrder="2"/>
    </xf>
    <xf numFmtId="164" fontId="12" fillId="2" borderId="5" xfId="1" applyNumberFormat="1" applyFont="1" applyFill="1" applyBorder="1" applyAlignment="1">
      <alignment horizontal="center" vertical="center" readingOrder="2"/>
    </xf>
    <xf numFmtId="164" fontId="6" fillId="2" borderId="1" xfId="1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readingOrder="2"/>
    </xf>
    <xf numFmtId="0" fontId="18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 vertical="center" readingOrder="2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readingOrder="2"/>
    </xf>
    <xf numFmtId="1" fontId="20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1" fontId="20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3" fillId="0" borderId="1" xfId="3" applyNumberFormat="1" applyFont="1" applyBorder="1" applyAlignment="1">
      <alignment horizontal="center" vertical="center" wrapText="1"/>
    </xf>
    <xf numFmtId="1" fontId="3" fillId="0" borderId="0" xfId="3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1" fontId="23" fillId="8" borderId="1" xfId="0" applyNumberFormat="1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0" fontId="24" fillId="0" borderId="1" xfId="3" applyNumberFormat="1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 readingOrder="2"/>
    </xf>
    <xf numFmtId="10" fontId="0" fillId="0" borderId="0" xfId="2" applyNumberFormat="1" applyFont="1"/>
    <xf numFmtId="10" fontId="0" fillId="0" borderId="0" xfId="0" applyNumberFormat="1"/>
    <xf numFmtId="2" fontId="3" fillId="0" borderId="1" xfId="3" applyNumberFormat="1" applyFont="1" applyBorder="1" applyAlignment="1">
      <alignment horizontal="center" vertical="center" wrapText="1"/>
    </xf>
    <xf numFmtId="2" fontId="0" fillId="0" borderId="0" xfId="2" applyNumberFormat="1" applyFont="1"/>
    <xf numFmtId="2" fontId="23" fillId="8" borderId="1" xfId="0" applyNumberFormat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vertical="center" readingOrder="2"/>
    </xf>
    <xf numFmtId="1" fontId="2" fillId="0" borderId="3" xfId="0" applyNumberFormat="1" applyFont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 readingOrder="2"/>
    </xf>
    <xf numFmtId="0" fontId="22" fillId="4" borderId="3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readingOrder="2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readingOrder="2"/>
    </xf>
    <xf numFmtId="0" fontId="27" fillId="0" borderId="0" xfId="0" applyFont="1" applyAlignment="1">
      <alignment horizontal="right"/>
    </xf>
    <xf numFmtId="0" fontId="28" fillId="7" borderId="1" xfId="0" applyFont="1" applyFill="1" applyBorder="1" applyAlignment="1">
      <alignment horizontal="center" vertical="center" textRotation="90" wrapText="1"/>
    </xf>
    <xf numFmtId="0" fontId="28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1" fontId="3" fillId="9" borderId="1" xfId="3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0" fillId="0" borderId="0" xfId="0" applyNumberFormat="1"/>
    <xf numFmtId="0" fontId="6" fillId="0" borderId="0" xfId="0" applyFont="1" applyAlignment="1">
      <alignment horizontal="right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3" fillId="3" borderId="11" xfId="0" applyFont="1" applyFill="1" applyBorder="1" applyAlignment="1">
      <alignment horizontal="center" vertical="center" readingOrder="2"/>
    </xf>
    <xf numFmtId="0" fontId="13" fillId="3" borderId="6" xfId="0" applyFont="1" applyFill="1" applyBorder="1" applyAlignment="1">
      <alignment horizontal="center" vertical="center" readingOrder="2"/>
    </xf>
    <xf numFmtId="0" fontId="13" fillId="3" borderId="12" xfId="0" applyFont="1" applyFill="1" applyBorder="1" applyAlignment="1">
      <alignment horizontal="center" vertical="center" readingOrder="2"/>
    </xf>
    <xf numFmtId="0" fontId="13" fillId="3" borderId="13" xfId="0" applyFont="1" applyFill="1" applyBorder="1" applyAlignment="1">
      <alignment horizontal="center" vertical="center" readingOrder="2"/>
    </xf>
    <xf numFmtId="1" fontId="12" fillId="2" borderId="9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13" fillId="4" borderId="1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9" fontId="12" fillId="2" borderId="9" xfId="2" applyFont="1" applyFill="1" applyBorder="1" applyAlignment="1">
      <alignment horizontal="center" vertical="center"/>
    </xf>
    <xf numFmtId="9" fontId="12" fillId="2" borderId="14" xfId="2" applyFont="1" applyFill="1" applyBorder="1" applyAlignment="1">
      <alignment horizontal="center" vertical="center"/>
    </xf>
    <xf numFmtId="10" fontId="23" fillId="0" borderId="0" xfId="2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 readingOrder="2"/>
    </xf>
    <xf numFmtId="10" fontId="3" fillId="0" borderId="0" xfId="2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 readingOrder="1"/>
    </xf>
    <xf numFmtId="0" fontId="15" fillId="6" borderId="2" xfId="0" applyFont="1" applyFill="1" applyBorder="1" applyAlignment="1">
      <alignment horizontal="center" vertical="center" readingOrder="1"/>
    </xf>
    <xf numFmtId="0" fontId="15" fillId="6" borderId="4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10" fontId="3" fillId="0" borderId="7" xfId="2" applyNumberFormat="1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1" fontId="23" fillId="8" borderId="8" xfId="0" applyNumberFormat="1" applyFont="1" applyFill="1" applyBorder="1" applyAlignment="1">
      <alignment horizontal="center" vertical="center"/>
    </xf>
    <xf numFmtId="1" fontId="23" fillId="8" borderId="5" xfId="0" applyNumberFormat="1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1" fontId="23" fillId="8" borderId="3" xfId="0" applyNumberFormat="1" applyFont="1" applyFill="1" applyBorder="1" applyAlignment="1">
      <alignment horizontal="center" vertical="center"/>
    </xf>
    <xf numFmtId="1" fontId="23" fillId="8" borderId="2" xfId="0" applyNumberFormat="1" applyFont="1" applyFill="1" applyBorder="1" applyAlignment="1">
      <alignment horizontal="center" vertical="center"/>
    </xf>
    <xf numFmtId="1" fontId="23" fillId="8" borderId="4" xfId="0" applyNumberFormat="1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Percent 2" xfId="3" xr:uid="{73E7FA57-6FAF-46A6-B155-ED08C7BC2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1F9EA12-458D-4CFB-8525-2CE1E5A4584E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77DD34AF-59A3-41D5-B14F-AC5815415395}">
      <dgm:prSet phldrT="[Text]"/>
      <dgm:spPr>
        <a:solidFill>
          <a:schemeClr val="tx1">
            <a:lumMod val="50000"/>
            <a:lumOff val="50000"/>
          </a:schemeClr>
        </a:solidFill>
      </dgm:spPr>
      <dgm:t>
        <a:bodyPr/>
        <a:lstStyle/>
        <a:p>
          <a:r>
            <a:rPr lang="en-US" dirty="0"/>
            <a:t> 1</a:t>
          </a:r>
        </a:p>
      </dgm:t>
    </dgm:pt>
    <dgm:pt modelId="{67A5BD48-D2DC-4611-8506-9814A1F53570}" type="parTrans" cxnId="{11E92A85-24F4-4928-9014-3FE91CE4438A}">
      <dgm:prSet/>
      <dgm:spPr/>
      <dgm:t>
        <a:bodyPr/>
        <a:lstStyle/>
        <a:p>
          <a:endParaRPr lang="en-US"/>
        </a:p>
      </dgm:t>
    </dgm:pt>
    <dgm:pt modelId="{9B862A5D-4103-4EFB-BD05-72FE01EA4FFE}" type="sibTrans" cxnId="{11E92A85-24F4-4928-9014-3FE91CE4438A}">
      <dgm:prSet/>
      <dgm:spPr/>
      <dgm:t>
        <a:bodyPr/>
        <a:lstStyle/>
        <a:p>
          <a:endParaRPr lang="en-US"/>
        </a:p>
      </dgm:t>
    </dgm:pt>
    <dgm:pt modelId="{B5E1FB4B-686B-4936-A5E1-FD27503A2DD3}">
      <dgm:prSet phldrT="[Text]"/>
      <dgm:spPr>
        <a:solidFill>
          <a:schemeClr val="bg2">
            <a:lumMod val="75000"/>
          </a:schemeClr>
        </a:solidFill>
      </dgm:spPr>
      <dgm:t>
        <a:bodyPr/>
        <a:lstStyle/>
        <a:p>
          <a:r>
            <a:rPr lang="en-US" dirty="0"/>
            <a:t> 1</a:t>
          </a:r>
        </a:p>
      </dgm:t>
    </dgm:pt>
    <dgm:pt modelId="{0DEA9416-4296-4A78-9E65-F2299A277453}" type="parTrans" cxnId="{A25832FB-AF91-4763-ACCE-7EAE3AB0BA7B}">
      <dgm:prSet/>
      <dgm:spPr/>
      <dgm:t>
        <a:bodyPr/>
        <a:lstStyle/>
        <a:p>
          <a:endParaRPr lang="en-US"/>
        </a:p>
      </dgm:t>
    </dgm:pt>
    <dgm:pt modelId="{72A1D9F1-56C0-4278-B1DD-1AB16B0B0889}" type="sibTrans" cxnId="{A25832FB-AF91-4763-ACCE-7EAE3AB0BA7B}">
      <dgm:prSet/>
      <dgm:spPr/>
      <dgm:t>
        <a:bodyPr/>
        <a:lstStyle/>
        <a:p>
          <a:endParaRPr lang="en-US"/>
        </a:p>
      </dgm:t>
    </dgm:pt>
    <dgm:pt modelId="{61FA8BA5-957C-40B5-97C5-0B4ACC88E28E}">
      <dgm:prSet phldrT="[Text]"/>
      <dgm:spPr>
        <a:solidFill>
          <a:schemeClr val="bg2">
            <a:lumMod val="75000"/>
          </a:schemeClr>
        </a:solidFill>
      </dgm:spPr>
      <dgm:t>
        <a:bodyPr/>
        <a:lstStyle/>
        <a:p>
          <a:r>
            <a:rPr lang="en-US" dirty="0"/>
            <a:t> 1</a:t>
          </a:r>
        </a:p>
      </dgm:t>
    </dgm:pt>
    <dgm:pt modelId="{E5E3426A-31EB-456B-9C75-15977A543267}" type="parTrans" cxnId="{3164FD20-90B0-4B43-97BC-F888E0BD539D}">
      <dgm:prSet/>
      <dgm:spPr/>
      <dgm:t>
        <a:bodyPr/>
        <a:lstStyle/>
        <a:p>
          <a:endParaRPr lang="en-US"/>
        </a:p>
      </dgm:t>
    </dgm:pt>
    <dgm:pt modelId="{94393679-D6DF-45A5-AC37-433941210246}" type="sibTrans" cxnId="{3164FD20-90B0-4B43-97BC-F888E0BD539D}">
      <dgm:prSet/>
      <dgm:spPr/>
      <dgm:t>
        <a:bodyPr/>
        <a:lstStyle/>
        <a:p>
          <a:endParaRPr lang="en-US"/>
        </a:p>
      </dgm:t>
    </dgm:pt>
    <dgm:pt modelId="{C14481D9-39FD-4E5E-86B7-D1B71B0C949D}">
      <dgm:prSet phldrT="[Text]"/>
      <dgm:spPr>
        <a:solidFill>
          <a:schemeClr val="bg2">
            <a:lumMod val="75000"/>
          </a:schemeClr>
        </a:solidFill>
      </dgm:spPr>
      <dgm:t>
        <a:bodyPr/>
        <a:lstStyle/>
        <a:p>
          <a:r>
            <a:rPr lang="en-US" dirty="0"/>
            <a:t> 1</a:t>
          </a:r>
        </a:p>
      </dgm:t>
    </dgm:pt>
    <dgm:pt modelId="{501D7336-F5D1-43B0-9577-38143EA43668}" type="parTrans" cxnId="{9AB3FE06-2119-439D-A917-10E7C21DA3D5}">
      <dgm:prSet/>
      <dgm:spPr/>
      <dgm:t>
        <a:bodyPr/>
        <a:lstStyle/>
        <a:p>
          <a:endParaRPr lang="en-US"/>
        </a:p>
      </dgm:t>
    </dgm:pt>
    <dgm:pt modelId="{3418185F-7663-47C5-8635-67BA8A844510}" type="sibTrans" cxnId="{9AB3FE06-2119-439D-A917-10E7C21DA3D5}">
      <dgm:prSet/>
      <dgm:spPr/>
      <dgm:t>
        <a:bodyPr/>
        <a:lstStyle/>
        <a:p>
          <a:endParaRPr lang="en-US"/>
        </a:p>
      </dgm:t>
    </dgm:pt>
    <dgm:pt modelId="{F10D6C7A-2308-4049-80E6-57E5A89EA117}">
      <dgm:prSet phldrT="[Text]"/>
      <dgm:spPr>
        <a:solidFill>
          <a:srgbClr val="00B0F0"/>
        </a:solidFill>
      </dgm:spPr>
      <dgm:t>
        <a:bodyPr/>
        <a:lstStyle/>
        <a:p>
          <a:r>
            <a:rPr lang="ar-SA" dirty="0"/>
            <a:t>6</a:t>
          </a:r>
          <a:endParaRPr lang="en-US" dirty="0"/>
        </a:p>
      </dgm:t>
    </dgm:pt>
    <dgm:pt modelId="{B3D75D23-5C2C-4AE8-9590-906C06CA768F}" type="parTrans" cxnId="{22F2EEC7-1F43-4ED4-A551-A481D17DEC8D}">
      <dgm:prSet/>
      <dgm:spPr/>
      <dgm:t>
        <a:bodyPr/>
        <a:lstStyle/>
        <a:p>
          <a:endParaRPr lang="en-US"/>
        </a:p>
      </dgm:t>
    </dgm:pt>
    <dgm:pt modelId="{FFDBD7F7-1073-4C49-AD51-FF8C67DC1899}" type="sibTrans" cxnId="{22F2EEC7-1F43-4ED4-A551-A481D17DEC8D}">
      <dgm:prSet/>
      <dgm:spPr/>
      <dgm:t>
        <a:bodyPr/>
        <a:lstStyle/>
        <a:p>
          <a:endParaRPr lang="en-US"/>
        </a:p>
      </dgm:t>
    </dgm:pt>
    <dgm:pt modelId="{98DC7230-E53E-4268-A636-552CC7E1DF03}">
      <dgm:prSet phldrT="[Text]"/>
      <dgm:spPr>
        <a:solidFill>
          <a:schemeClr val="tx2"/>
        </a:solidFill>
      </dgm:spPr>
      <dgm:t>
        <a:bodyPr/>
        <a:lstStyle/>
        <a:p>
          <a:r>
            <a:rPr lang="en-US" dirty="0"/>
            <a:t>1</a:t>
          </a:r>
        </a:p>
      </dgm:t>
    </dgm:pt>
    <dgm:pt modelId="{2BBF88D4-C967-4E42-BA45-C7488758554D}" type="parTrans" cxnId="{1E8F37A4-DE3D-4274-8AE9-576BD11B3EFC}">
      <dgm:prSet/>
      <dgm:spPr/>
      <dgm:t>
        <a:bodyPr/>
        <a:lstStyle/>
        <a:p>
          <a:endParaRPr lang="en-US"/>
        </a:p>
      </dgm:t>
    </dgm:pt>
    <dgm:pt modelId="{C21493B0-0B6C-4A41-9CF5-5BB79253FA54}" type="sibTrans" cxnId="{1E8F37A4-DE3D-4274-8AE9-576BD11B3EFC}">
      <dgm:prSet/>
      <dgm:spPr/>
      <dgm:t>
        <a:bodyPr/>
        <a:lstStyle/>
        <a:p>
          <a:endParaRPr lang="en-US"/>
        </a:p>
      </dgm:t>
    </dgm:pt>
    <dgm:pt modelId="{01809DDD-7FD8-46C8-BBB0-E0606080948D}">
      <dgm:prSet/>
      <dgm:spPr>
        <a:solidFill>
          <a:schemeClr val="tx2"/>
        </a:solidFill>
      </dgm:spPr>
      <dgm:t>
        <a:bodyPr/>
        <a:lstStyle/>
        <a:p>
          <a:r>
            <a:rPr lang="ar-SA"/>
            <a:t>4</a:t>
          </a:r>
          <a:endParaRPr lang="en-US"/>
        </a:p>
      </dgm:t>
    </dgm:pt>
    <dgm:pt modelId="{7DB27759-3A7C-4E73-8ACD-7BEDCF551C96}" type="parTrans" cxnId="{4A851ADB-487C-404B-994C-083012D36989}">
      <dgm:prSet/>
      <dgm:spPr/>
      <dgm:t>
        <a:bodyPr/>
        <a:lstStyle/>
        <a:p>
          <a:endParaRPr lang="en-US"/>
        </a:p>
      </dgm:t>
    </dgm:pt>
    <dgm:pt modelId="{C092E6AB-6B63-4E82-AE70-AF2283E825BA}" type="sibTrans" cxnId="{4A851ADB-487C-404B-994C-083012D36989}">
      <dgm:prSet/>
      <dgm:spPr/>
      <dgm:t>
        <a:bodyPr/>
        <a:lstStyle/>
        <a:p>
          <a:endParaRPr lang="en-US"/>
        </a:p>
      </dgm:t>
    </dgm:pt>
    <dgm:pt modelId="{F11F56F5-3B34-452C-A269-B9ED4920BA39}" type="pres">
      <dgm:prSet presAssocID="{81F9EA12-458D-4CFB-8525-2CE1E5A4584E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73341CB0-35B8-427E-BD20-309BF12F7C75}" type="pres">
      <dgm:prSet presAssocID="{77DD34AF-59A3-41D5-B14F-AC5815415395}" presName="hierRoot1" presStyleCnt="0">
        <dgm:presLayoutVars>
          <dgm:hierBranch val="init"/>
        </dgm:presLayoutVars>
      </dgm:prSet>
      <dgm:spPr/>
    </dgm:pt>
    <dgm:pt modelId="{65A20FDA-9C72-4A90-BEF9-54E59E00CFF7}" type="pres">
      <dgm:prSet presAssocID="{77DD34AF-59A3-41D5-B14F-AC5815415395}" presName="rootComposite1" presStyleCnt="0"/>
      <dgm:spPr/>
    </dgm:pt>
    <dgm:pt modelId="{3003E876-B7DE-40C8-A6DE-C7B9D1582102}" type="pres">
      <dgm:prSet presAssocID="{77DD34AF-59A3-41D5-B14F-AC5815415395}" presName="rootText1" presStyleLbl="node0" presStyleIdx="0" presStyleCnt="1">
        <dgm:presLayoutVars>
          <dgm:chPref val="3"/>
        </dgm:presLayoutVars>
      </dgm:prSet>
      <dgm:spPr/>
    </dgm:pt>
    <dgm:pt modelId="{492742C8-0A12-4513-BCC7-0DBD40B7BABE}" type="pres">
      <dgm:prSet presAssocID="{77DD34AF-59A3-41D5-B14F-AC5815415395}" presName="rootConnector1" presStyleLbl="node1" presStyleIdx="0" presStyleCnt="0"/>
      <dgm:spPr/>
    </dgm:pt>
    <dgm:pt modelId="{69415A33-DF3C-443C-96F9-BCF9453048B2}" type="pres">
      <dgm:prSet presAssocID="{77DD34AF-59A3-41D5-B14F-AC5815415395}" presName="hierChild2" presStyleCnt="0"/>
      <dgm:spPr/>
    </dgm:pt>
    <dgm:pt modelId="{35D726E0-0C7A-41D3-A6E9-A54535B2F10A}" type="pres">
      <dgm:prSet presAssocID="{0DEA9416-4296-4A78-9E65-F2299A277453}" presName="Name37" presStyleLbl="parChTrans1D2" presStyleIdx="0" presStyleCnt="3"/>
      <dgm:spPr/>
    </dgm:pt>
    <dgm:pt modelId="{37DB3231-9D64-4682-A4E4-716438AD26FB}" type="pres">
      <dgm:prSet presAssocID="{B5E1FB4B-686B-4936-A5E1-FD27503A2DD3}" presName="hierRoot2" presStyleCnt="0">
        <dgm:presLayoutVars>
          <dgm:hierBranch val="init"/>
        </dgm:presLayoutVars>
      </dgm:prSet>
      <dgm:spPr/>
    </dgm:pt>
    <dgm:pt modelId="{BA6DC7B9-B963-4F64-8099-2036F17F7E21}" type="pres">
      <dgm:prSet presAssocID="{B5E1FB4B-686B-4936-A5E1-FD27503A2DD3}" presName="rootComposite" presStyleCnt="0"/>
      <dgm:spPr/>
    </dgm:pt>
    <dgm:pt modelId="{C03DB74D-1DD1-4985-81EE-5AF6EE6C6118}" type="pres">
      <dgm:prSet presAssocID="{B5E1FB4B-686B-4936-A5E1-FD27503A2DD3}" presName="rootText" presStyleLbl="node2" presStyleIdx="0" presStyleCnt="3">
        <dgm:presLayoutVars>
          <dgm:chPref val="3"/>
        </dgm:presLayoutVars>
      </dgm:prSet>
      <dgm:spPr/>
    </dgm:pt>
    <dgm:pt modelId="{1DCF3250-66E4-4013-9F4E-A924263BFB7B}" type="pres">
      <dgm:prSet presAssocID="{B5E1FB4B-686B-4936-A5E1-FD27503A2DD3}" presName="rootConnector" presStyleLbl="node2" presStyleIdx="0" presStyleCnt="3"/>
      <dgm:spPr/>
    </dgm:pt>
    <dgm:pt modelId="{5959251A-7F25-44C7-B568-591E94315DCF}" type="pres">
      <dgm:prSet presAssocID="{B5E1FB4B-686B-4936-A5E1-FD27503A2DD3}" presName="hierChild4" presStyleCnt="0"/>
      <dgm:spPr/>
    </dgm:pt>
    <dgm:pt modelId="{1192B46B-E4F6-4203-8590-D8D7C42CEA85}" type="pres">
      <dgm:prSet presAssocID="{B5E1FB4B-686B-4936-A5E1-FD27503A2DD3}" presName="hierChild5" presStyleCnt="0"/>
      <dgm:spPr/>
    </dgm:pt>
    <dgm:pt modelId="{77AEA630-C8A7-432C-8157-BF614F4F1558}" type="pres">
      <dgm:prSet presAssocID="{E5E3426A-31EB-456B-9C75-15977A543267}" presName="Name37" presStyleLbl="parChTrans1D2" presStyleIdx="1" presStyleCnt="3"/>
      <dgm:spPr/>
    </dgm:pt>
    <dgm:pt modelId="{3F4D4A97-ABA0-4634-9596-A760FD82DC0B}" type="pres">
      <dgm:prSet presAssocID="{61FA8BA5-957C-40B5-97C5-0B4ACC88E28E}" presName="hierRoot2" presStyleCnt="0">
        <dgm:presLayoutVars>
          <dgm:hierBranch val="init"/>
        </dgm:presLayoutVars>
      </dgm:prSet>
      <dgm:spPr/>
    </dgm:pt>
    <dgm:pt modelId="{3DC0A79F-C09A-42D8-856C-C2AE72C4FF8F}" type="pres">
      <dgm:prSet presAssocID="{61FA8BA5-957C-40B5-97C5-0B4ACC88E28E}" presName="rootComposite" presStyleCnt="0"/>
      <dgm:spPr/>
    </dgm:pt>
    <dgm:pt modelId="{97A6A097-B484-42FA-B523-53A739FFF42D}" type="pres">
      <dgm:prSet presAssocID="{61FA8BA5-957C-40B5-97C5-0B4ACC88E28E}" presName="rootText" presStyleLbl="node2" presStyleIdx="1" presStyleCnt="3">
        <dgm:presLayoutVars>
          <dgm:chPref val="3"/>
        </dgm:presLayoutVars>
      </dgm:prSet>
      <dgm:spPr/>
    </dgm:pt>
    <dgm:pt modelId="{98C4D309-7706-4330-A972-65CE79D70088}" type="pres">
      <dgm:prSet presAssocID="{61FA8BA5-957C-40B5-97C5-0B4ACC88E28E}" presName="rootConnector" presStyleLbl="node2" presStyleIdx="1" presStyleCnt="3"/>
      <dgm:spPr/>
    </dgm:pt>
    <dgm:pt modelId="{D79B2DBC-94BD-4C1B-9593-117B06717CF9}" type="pres">
      <dgm:prSet presAssocID="{61FA8BA5-957C-40B5-97C5-0B4ACC88E28E}" presName="hierChild4" presStyleCnt="0"/>
      <dgm:spPr/>
    </dgm:pt>
    <dgm:pt modelId="{F6C862C8-0B65-4133-A76E-7A3C7379B8A1}" type="pres">
      <dgm:prSet presAssocID="{7DB27759-3A7C-4E73-8ACD-7BEDCF551C96}" presName="Name37" presStyleLbl="parChTrans1D3" presStyleIdx="0" presStyleCnt="2"/>
      <dgm:spPr/>
    </dgm:pt>
    <dgm:pt modelId="{03510444-B72F-4FA3-A29E-74D6919066F2}" type="pres">
      <dgm:prSet presAssocID="{01809DDD-7FD8-46C8-BBB0-E0606080948D}" presName="hierRoot2" presStyleCnt="0">
        <dgm:presLayoutVars>
          <dgm:hierBranch val="init"/>
        </dgm:presLayoutVars>
      </dgm:prSet>
      <dgm:spPr/>
    </dgm:pt>
    <dgm:pt modelId="{D3787B54-CFBA-4E72-A300-25DD630DF6A3}" type="pres">
      <dgm:prSet presAssocID="{01809DDD-7FD8-46C8-BBB0-E0606080948D}" presName="rootComposite" presStyleCnt="0"/>
      <dgm:spPr/>
    </dgm:pt>
    <dgm:pt modelId="{FFCDB6D1-D17E-4523-9E73-9FC2FECF669B}" type="pres">
      <dgm:prSet presAssocID="{01809DDD-7FD8-46C8-BBB0-E0606080948D}" presName="rootText" presStyleLbl="node3" presStyleIdx="0" presStyleCnt="2">
        <dgm:presLayoutVars>
          <dgm:chPref val="3"/>
        </dgm:presLayoutVars>
      </dgm:prSet>
      <dgm:spPr/>
    </dgm:pt>
    <dgm:pt modelId="{B154A885-0E4F-4D65-9979-E217EFD76D43}" type="pres">
      <dgm:prSet presAssocID="{01809DDD-7FD8-46C8-BBB0-E0606080948D}" presName="rootConnector" presStyleLbl="node3" presStyleIdx="0" presStyleCnt="2"/>
      <dgm:spPr/>
    </dgm:pt>
    <dgm:pt modelId="{C28F7DD4-9127-42C0-8C1C-3C865E8BB9CC}" type="pres">
      <dgm:prSet presAssocID="{01809DDD-7FD8-46C8-BBB0-E0606080948D}" presName="hierChild4" presStyleCnt="0"/>
      <dgm:spPr/>
    </dgm:pt>
    <dgm:pt modelId="{E7D3C2D8-A3ED-4786-AC27-E75DF6B8615C}" type="pres">
      <dgm:prSet presAssocID="{01809DDD-7FD8-46C8-BBB0-E0606080948D}" presName="hierChild5" presStyleCnt="0"/>
      <dgm:spPr/>
    </dgm:pt>
    <dgm:pt modelId="{699BD4DE-C5F1-4CDC-84FA-FBEA5BC827BD}" type="pres">
      <dgm:prSet presAssocID="{61FA8BA5-957C-40B5-97C5-0B4ACC88E28E}" presName="hierChild5" presStyleCnt="0"/>
      <dgm:spPr/>
    </dgm:pt>
    <dgm:pt modelId="{07C4E8D2-A267-4226-9518-7FE9F1316806}" type="pres">
      <dgm:prSet presAssocID="{501D7336-F5D1-43B0-9577-38143EA43668}" presName="Name37" presStyleLbl="parChTrans1D2" presStyleIdx="2" presStyleCnt="3"/>
      <dgm:spPr/>
    </dgm:pt>
    <dgm:pt modelId="{61D3E801-2440-428F-A3A0-37F7D9AAE2F1}" type="pres">
      <dgm:prSet presAssocID="{C14481D9-39FD-4E5E-86B7-D1B71B0C949D}" presName="hierRoot2" presStyleCnt="0">
        <dgm:presLayoutVars>
          <dgm:hierBranch val="init"/>
        </dgm:presLayoutVars>
      </dgm:prSet>
      <dgm:spPr/>
    </dgm:pt>
    <dgm:pt modelId="{96D07F30-AD3A-4D1F-B03C-794D05A2B0FB}" type="pres">
      <dgm:prSet presAssocID="{C14481D9-39FD-4E5E-86B7-D1B71B0C949D}" presName="rootComposite" presStyleCnt="0"/>
      <dgm:spPr/>
    </dgm:pt>
    <dgm:pt modelId="{74649AFC-314D-49C8-B243-C6E5AFB3E2F2}" type="pres">
      <dgm:prSet presAssocID="{C14481D9-39FD-4E5E-86B7-D1B71B0C949D}" presName="rootText" presStyleLbl="node2" presStyleIdx="2" presStyleCnt="3">
        <dgm:presLayoutVars>
          <dgm:chPref val="3"/>
        </dgm:presLayoutVars>
      </dgm:prSet>
      <dgm:spPr/>
    </dgm:pt>
    <dgm:pt modelId="{D3829F62-1B73-4A84-A37B-CE37A70021D4}" type="pres">
      <dgm:prSet presAssocID="{C14481D9-39FD-4E5E-86B7-D1B71B0C949D}" presName="rootConnector" presStyleLbl="node2" presStyleIdx="2" presStyleCnt="3"/>
      <dgm:spPr/>
    </dgm:pt>
    <dgm:pt modelId="{D8CF77E8-6193-4EAD-AE86-7E4A4F075833}" type="pres">
      <dgm:prSet presAssocID="{C14481D9-39FD-4E5E-86B7-D1B71B0C949D}" presName="hierChild4" presStyleCnt="0"/>
      <dgm:spPr/>
    </dgm:pt>
    <dgm:pt modelId="{7F9E9421-B3E6-4428-9EFE-036C3C6CC794}" type="pres">
      <dgm:prSet presAssocID="{2BBF88D4-C967-4E42-BA45-C7488758554D}" presName="Name37" presStyleLbl="parChTrans1D3" presStyleIdx="1" presStyleCnt="2"/>
      <dgm:spPr/>
    </dgm:pt>
    <dgm:pt modelId="{8223910B-6DE1-4284-B89A-B8397FAE8BA2}" type="pres">
      <dgm:prSet presAssocID="{98DC7230-E53E-4268-A636-552CC7E1DF03}" presName="hierRoot2" presStyleCnt="0">
        <dgm:presLayoutVars>
          <dgm:hierBranch val="init"/>
        </dgm:presLayoutVars>
      </dgm:prSet>
      <dgm:spPr/>
    </dgm:pt>
    <dgm:pt modelId="{8BC30C4C-EA0F-4BE4-9F6B-62393001324F}" type="pres">
      <dgm:prSet presAssocID="{98DC7230-E53E-4268-A636-552CC7E1DF03}" presName="rootComposite" presStyleCnt="0"/>
      <dgm:spPr/>
    </dgm:pt>
    <dgm:pt modelId="{0B1F5DA3-A47E-4909-B4C6-4B37BE758BA0}" type="pres">
      <dgm:prSet presAssocID="{98DC7230-E53E-4268-A636-552CC7E1DF03}" presName="rootText" presStyleLbl="node3" presStyleIdx="1" presStyleCnt="2">
        <dgm:presLayoutVars>
          <dgm:chPref val="3"/>
        </dgm:presLayoutVars>
      </dgm:prSet>
      <dgm:spPr/>
    </dgm:pt>
    <dgm:pt modelId="{ED29ADDA-5529-4608-8B75-4E32DF1469C0}" type="pres">
      <dgm:prSet presAssocID="{98DC7230-E53E-4268-A636-552CC7E1DF03}" presName="rootConnector" presStyleLbl="node3" presStyleIdx="1" presStyleCnt="2"/>
      <dgm:spPr/>
    </dgm:pt>
    <dgm:pt modelId="{57FE9E84-0E3A-4775-9819-3C093E8582E1}" type="pres">
      <dgm:prSet presAssocID="{98DC7230-E53E-4268-A636-552CC7E1DF03}" presName="hierChild4" presStyleCnt="0"/>
      <dgm:spPr/>
    </dgm:pt>
    <dgm:pt modelId="{991460A6-D0EA-4899-93E9-0D98B930A276}" type="pres">
      <dgm:prSet presAssocID="{B3D75D23-5C2C-4AE8-9590-906C06CA768F}" presName="Name37" presStyleLbl="parChTrans1D4" presStyleIdx="0" presStyleCnt="1"/>
      <dgm:spPr/>
    </dgm:pt>
    <dgm:pt modelId="{2CAFD142-7B66-430B-B98C-352FF05A8A6C}" type="pres">
      <dgm:prSet presAssocID="{F10D6C7A-2308-4049-80E6-57E5A89EA117}" presName="hierRoot2" presStyleCnt="0">
        <dgm:presLayoutVars>
          <dgm:hierBranch val="init"/>
        </dgm:presLayoutVars>
      </dgm:prSet>
      <dgm:spPr/>
    </dgm:pt>
    <dgm:pt modelId="{E870641B-DBB3-4B5D-B224-3695AF699A06}" type="pres">
      <dgm:prSet presAssocID="{F10D6C7A-2308-4049-80E6-57E5A89EA117}" presName="rootComposite" presStyleCnt="0"/>
      <dgm:spPr/>
    </dgm:pt>
    <dgm:pt modelId="{8E93506A-5D22-4043-8C80-8F67C553DB7A}" type="pres">
      <dgm:prSet presAssocID="{F10D6C7A-2308-4049-80E6-57E5A89EA117}" presName="rootText" presStyleLbl="node4" presStyleIdx="0" presStyleCnt="1">
        <dgm:presLayoutVars>
          <dgm:chPref val="3"/>
        </dgm:presLayoutVars>
      </dgm:prSet>
      <dgm:spPr/>
    </dgm:pt>
    <dgm:pt modelId="{D59A3EB9-504C-4CB0-94FA-0ED28727D391}" type="pres">
      <dgm:prSet presAssocID="{F10D6C7A-2308-4049-80E6-57E5A89EA117}" presName="rootConnector" presStyleLbl="node4" presStyleIdx="0" presStyleCnt="1"/>
      <dgm:spPr/>
    </dgm:pt>
    <dgm:pt modelId="{564DB6B6-DD97-4A34-9A29-E773B6070E06}" type="pres">
      <dgm:prSet presAssocID="{F10D6C7A-2308-4049-80E6-57E5A89EA117}" presName="hierChild4" presStyleCnt="0"/>
      <dgm:spPr/>
    </dgm:pt>
    <dgm:pt modelId="{ABEF62B9-7771-4FFD-879C-83EE96E5EDF9}" type="pres">
      <dgm:prSet presAssocID="{F10D6C7A-2308-4049-80E6-57E5A89EA117}" presName="hierChild5" presStyleCnt="0"/>
      <dgm:spPr/>
    </dgm:pt>
    <dgm:pt modelId="{6DB1E5CE-E1B6-4F47-8A71-DA8D5373F567}" type="pres">
      <dgm:prSet presAssocID="{98DC7230-E53E-4268-A636-552CC7E1DF03}" presName="hierChild5" presStyleCnt="0"/>
      <dgm:spPr/>
    </dgm:pt>
    <dgm:pt modelId="{0D68E5E9-AC6A-441C-A260-45FE214CE76F}" type="pres">
      <dgm:prSet presAssocID="{C14481D9-39FD-4E5E-86B7-D1B71B0C949D}" presName="hierChild5" presStyleCnt="0"/>
      <dgm:spPr/>
    </dgm:pt>
    <dgm:pt modelId="{D0BAB8E3-4C0C-4517-9F3C-31F723381C19}" type="pres">
      <dgm:prSet presAssocID="{77DD34AF-59A3-41D5-B14F-AC5815415395}" presName="hierChild3" presStyleCnt="0"/>
      <dgm:spPr/>
    </dgm:pt>
  </dgm:ptLst>
  <dgm:cxnLst>
    <dgm:cxn modelId="{9AB3FE06-2119-439D-A917-10E7C21DA3D5}" srcId="{77DD34AF-59A3-41D5-B14F-AC5815415395}" destId="{C14481D9-39FD-4E5E-86B7-D1B71B0C949D}" srcOrd="2" destOrd="0" parTransId="{501D7336-F5D1-43B0-9577-38143EA43668}" sibTransId="{3418185F-7663-47C5-8635-67BA8A844510}"/>
    <dgm:cxn modelId="{54E11908-B207-439F-853E-8BD017C996F7}" type="presOf" srcId="{01809DDD-7FD8-46C8-BBB0-E0606080948D}" destId="{FFCDB6D1-D17E-4523-9E73-9FC2FECF669B}" srcOrd="0" destOrd="0" presId="urn:microsoft.com/office/officeart/2005/8/layout/orgChart1"/>
    <dgm:cxn modelId="{120FEC08-2FB2-4364-AB0A-B39394F13656}" type="presOf" srcId="{E5E3426A-31EB-456B-9C75-15977A543267}" destId="{77AEA630-C8A7-432C-8157-BF614F4F1558}" srcOrd="0" destOrd="0" presId="urn:microsoft.com/office/officeart/2005/8/layout/orgChart1"/>
    <dgm:cxn modelId="{A3159F0E-3483-4099-8ACC-DF8A02366323}" type="presOf" srcId="{77DD34AF-59A3-41D5-B14F-AC5815415395}" destId="{3003E876-B7DE-40C8-A6DE-C7B9D1582102}" srcOrd="0" destOrd="0" presId="urn:microsoft.com/office/officeart/2005/8/layout/orgChart1"/>
    <dgm:cxn modelId="{CD89EA1E-B7B5-47CF-9FAA-6DA10D0EADCF}" type="presOf" srcId="{B5E1FB4B-686B-4936-A5E1-FD27503A2DD3}" destId="{C03DB74D-1DD1-4985-81EE-5AF6EE6C6118}" srcOrd="0" destOrd="0" presId="urn:microsoft.com/office/officeart/2005/8/layout/orgChart1"/>
    <dgm:cxn modelId="{3164FD20-90B0-4B43-97BC-F888E0BD539D}" srcId="{77DD34AF-59A3-41D5-B14F-AC5815415395}" destId="{61FA8BA5-957C-40B5-97C5-0B4ACC88E28E}" srcOrd="1" destOrd="0" parTransId="{E5E3426A-31EB-456B-9C75-15977A543267}" sibTransId="{94393679-D6DF-45A5-AC37-433941210246}"/>
    <dgm:cxn modelId="{1E611044-BFB3-4F05-AC9E-1F77AF590385}" type="presOf" srcId="{98DC7230-E53E-4268-A636-552CC7E1DF03}" destId="{ED29ADDA-5529-4608-8B75-4E32DF1469C0}" srcOrd="1" destOrd="0" presId="urn:microsoft.com/office/officeart/2005/8/layout/orgChart1"/>
    <dgm:cxn modelId="{0DEE716C-5DF9-4F75-9F48-1F655DB5AC39}" type="presOf" srcId="{01809DDD-7FD8-46C8-BBB0-E0606080948D}" destId="{B154A885-0E4F-4D65-9979-E217EFD76D43}" srcOrd="1" destOrd="0" presId="urn:microsoft.com/office/officeart/2005/8/layout/orgChart1"/>
    <dgm:cxn modelId="{2CA9224D-02A8-4341-8471-A40397AEAAC3}" type="presOf" srcId="{C14481D9-39FD-4E5E-86B7-D1B71B0C949D}" destId="{74649AFC-314D-49C8-B243-C6E5AFB3E2F2}" srcOrd="0" destOrd="0" presId="urn:microsoft.com/office/officeart/2005/8/layout/orgChart1"/>
    <dgm:cxn modelId="{487E324E-E1D1-4CE2-8013-13DAAD9F4B0A}" type="presOf" srcId="{F10D6C7A-2308-4049-80E6-57E5A89EA117}" destId="{D59A3EB9-504C-4CB0-94FA-0ED28727D391}" srcOrd="1" destOrd="0" presId="urn:microsoft.com/office/officeart/2005/8/layout/orgChart1"/>
    <dgm:cxn modelId="{4A43B14F-E9AD-45F9-B323-B684E99FAE73}" type="presOf" srcId="{F10D6C7A-2308-4049-80E6-57E5A89EA117}" destId="{8E93506A-5D22-4043-8C80-8F67C553DB7A}" srcOrd="0" destOrd="0" presId="urn:microsoft.com/office/officeart/2005/8/layout/orgChart1"/>
    <dgm:cxn modelId="{1C13A179-4CF4-4C84-B3B9-ED35EF022143}" type="presOf" srcId="{61FA8BA5-957C-40B5-97C5-0B4ACC88E28E}" destId="{98C4D309-7706-4330-A972-65CE79D70088}" srcOrd="1" destOrd="0" presId="urn:microsoft.com/office/officeart/2005/8/layout/orgChart1"/>
    <dgm:cxn modelId="{34683B84-300E-4AEB-914A-EF41F5D0ACC6}" type="presOf" srcId="{501D7336-F5D1-43B0-9577-38143EA43668}" destId="{07C4E8D2-A267-4226-9518-7FE9F1316806}" srcOrd="0" destOrd="0" presId="urn:microsoft.com/office/officeart/2005/8/layout/orgChart1"/>
    <dgm:cxn modelId="{11E92A85-24F4-4928-9014-3FE91CE4438A}" srcId="{81F9EA12-458D-4CFB-8525-2CE1E5A4584E}" destId="{77DD34AF-59A3-41D5-B14F-AC5815415395}" srcOrd="0" destOrd="0" parTransId="{67A5BD48-D2DC-4611-8506-9814A1F53570}" sibTransId="{9B862A5D-4103-4EFB-BD05-72FE01EA4FFE}"/>
    <dgm:cxn modelId="{7540F48F-1D44-4455-8B39-58AB9F4C74A3}" type="presOf" srcId="{61FA8BA5-957C-40B5-97C5-0B4ACC88E28E}" destId="{97A6A097-B484-42FA-B523-53A739FFF42D}" srcOrd="0" destOrd="0" presId="urn:microsoft.com/office/officeart/2005/8/layout/orgChart1"/>
    <dgm:cxn modelId="{78211B94-B13B-475E-9EDB-C3494AD77DDB}" type="presOf" srcId="{7DB27759-3A7C-4E73-8ACD-7BEDCF551C96}" destId="{F6C862C8-0B65-4133-A76E-7A3C7379B8A1}" srcOrd="0" destOrd="0" presId="urn:microsoft.com/office/officeart/2005/8/layout/orgChart1"/>
    <dgm:cxn modelId="{097F089A-2192-492D-9A46-846C4C3089AD}" type="presOf" srcId="{81F9EA12-458D-4CFB-8525-2CE1E5A4584E}" destId="{F11F56F5-3B34-452C-A269-B9ED4920BA39}" srcOrd="0" destOrd="0" presId="urn:microsoft.com/office/officeart/2005/8/layout/orgChart1"/>
    <dgm:cxn modelId="{120701A3-8E35-4496-8ED4-48FAC972D792}" type="presOf" srcId="{2BBF88D4-C967-4E42-BA45-C7488758554D}" destId="{7F9E9421-B3E6-4428-9EFE-036C3C6CC794}" srcOrd="0" destOrd="0" presId="urn:microsoft.com/office/officeart/2005/8/layout/orgChart1"/>
    <dgm:cxn modelId="{1E8F37A4-DE3D-4274-8AE9-576BD11B3EFC}" srcId="{C14481D9-39FD-4E5E-86B7-D1B71B0C949D}" destId="{98DC7230-E53E-4268-A636-552CC7E1DF03}" srcOrd="0" destOrd="0" parTransId="{2BBF88D4-C967-4E42-BA45-C7488758554D}" sibTransId="{C21493B0-0B6C-4A41-9CF5-5BB79253FA54}"/>
    <dgm:cxn modelId="{44ADFEBA-BAB6-4245-8EF1-EFBF9FC4D87E}" type="presOf" srcId="{B3D75D23-5C2C-4AE8-9590-906C06CA768F}" destId="{991460A6-D0EA-4899-93E9-0D98B930A276}" srcOrd="0" destOrd="0" presId="urn:microsoft.com/office/officeart/2005/8/layout/orgChart1"/>
    <dgm:cxn modelId="{22F2EEC7-1F43-4ED4-A551-A481D17DEC8D}" srcId="{98DC7230-E53E-4268-A636-552CC7E1DF03}" destId="{F10D6C7A-2308-4049-80E6-57E5A89EA117}" srcOrd="0" destOrd="0" parTransId="{B3D75D23-5C2C-4AE8-9590-906C06CA768F}" sibTransId="{FFDBD7F7-1073-4C49-AD51-FF8C67DC1899}"/>
    <dgm:cxn modelId="{DFE4ACCC-FFE3-4247-A9A5-E8995F9FBF5D}" type="presOf" srcId="{B5E1FB4B-686B-4936-A5E1-FD27503A2DD3}" destId="{1DCF3250-66E4-4013-9F4E-A924263BFB7B}" srcOrd="1" destOrd="0" presId="urn:microsoft.com/office/officeart/2005/8/layout/orgChart1"/>
    <dgm:cxn modelId="{5793C9CE-E10A-4FB1-92E7-5D5671426FFF}" type="presOf" srcId="{C14481D9-39FD-4E5E-86B7-D1B71B0C949D}" destId="{D3829F62-1B73-4A84-A37B-CE37A70021D4}" srcOrd="1" destOrd="0" presId="urn:microsoft.com/office/officeart/2005/8/layout/orgChart1"/>
    <dgm:cxn modelId="{4A851ADB-487C-404B-994C-083012D36989}" srcId="{61FA8BA5-957C-40B5-97C5-0B4ACC88E28E}" destId="{01809DDD-7FD8-46C8-BBB0-E0606080948D}" srcOrd="0" destOrd="0" parTransId="{7DB27759-3A7C-4E73-8ACD-7BEDCF551C96}" sibTransId="{C092E6AB-6B63-4E82-AE70-AF2283E825BA}"/>
    <dgm:cxn modelId="{33239BE0-CCB9-4981-88DD-AB8E3174BAAB}" type="presOf" srcId="{98DC7230-E53E-4268-A636-552CC7E1DF03}" destId="{0B1F5DA3-A47E-4909-B4C6-4B37BE758BA0}" srcOrd="0" destOrd="0" presId="urn:microsoft.com/office/officeart/2005/8/layout/orgChart1"/>
    <dgm:cxn modelId="{D155D9F3-659D-4827-ABE0-41EC00CA8FBE}" type="presOf" srcId="{0DEA9416-4296-4A78-9E65-F2299A277453}" destId="{35D726E0-0C7A-41D3-A6E9-A54535B2F10A}" srcOrd="0" destOrd="0" presId="urn:microsoft.com/office/officeart/2005/8/layout/orgChart1"/>
    <dgm:cxn modelId="{BAF583FA-CEC8-424D-BC3B-364EB98974D6}" type="presOf" srcId="{77DD34AF-59A3-41D5-B14F-AC5815415395}" destId="{492742C8-0A12-4513-BCC7-0DBD40B7BABE}" srcOrd="1" destOrd="0" presId="urn:microsoft.com/office/officeart/2005/8/layout/orgChart1"/>
    <dgm:cxn modelId="{A25832FB-AF91-4763-ACCE-7EAE3AB0BA7B}" srcId="{77DD34AF-59A3-41D5-B14F-AC5815415395}" destId="{B5E1FB4B-686B-4936-A5E1-FD27503A2DD3}" srcOrd="0" destOrd="0" parTransId="{0DEA9416-4296-4A78-9E65-F2299A277453}" sibTransId="{72A1D9F1-56C0-4278-B1DD-1AB16B0B0889}"/>
    <dgm:cxn modelId="{BABF3D75-CD7B-4952-A23D-CE4837825503}" type="presParOf" srcId="{F11F56F5-3B34-452C-A269-B9ED4920BA39}" destId="{73341CB0-35B8-427E-BD20-309BF12F7C75}" srcOrd="0" destOrd="0" presId="urn:microsoft.com/office/officeart/2005/8/layout/orgChart1"/>
    <dgm:cxn modelId="{2335193A-7887-4673-8A6B-6789E25F4753}" type="presParOf" srcId="{73341CB0-35B8-427E-BD20-309BF12F7C75}" destId="{65A20FDA-9C72-4A90-BEF9-54E59E00CFF7}" srcOrd="0" destOrd="0" presId="urn:microsoft.com/office/officeart/2005/8/layout/orgChart1"/>
    <dgm:cxn modelId="{A3F7D6DC-9029-470B-A764-48AF216856B3}" type="presParOf" srcId="{65A20FDA-9C72-4A90-BEF9-54E59E00CFF7}" destId="{3003E876-B7DE-40C8-A6DE-C7B9D1582102}" srcOrd="0" destOrd="0" presId="urn:microsoft.com/office/officeart/2005/8/layout/orgChart1"/>
    <dgm:cxn modelId="{8C908A01-EA55-444A-A74A-278EFE382B50}" type="presParOf" srcId="{65A20FDA-9C72-4A90-BEF9-54E59E00CFF7}" destId="{492742C8-0A12-4513-BCC7-0DBD40B7BABE}" srcOrd="1" destOrd="0" presId="urn:microsoft.com/office/officeart/2005/8/layout/orgChart1"/>
    <dgm:cxn modelId="{C051D620-8D48-4A99-AFC3-BBF83F4C3044}" type="presParOf" srcId="{73341CB0-35B8-427E-BD20-309BF12F7C75}" destId="{69415A33-DF3C-443C-96F9-BCF9453048B2}" srcOrd="1" destOrd="0" presId="urn:microsoft.com/office/officeart/2005/8/layout/orgChart1"/>
    <dgm:cxn modelId="{4EC47AF0-E617-41AB-8254-FBCACD4CAD9E}" type="presParOf" srcId="{69415A33-DF3C-443C-96F9-BCF9453048B2}" destId="{35D726E0-0C7A-41D3-A6E9-A54535B2F10A}" srcOrd="0" destOrd="0" presId="urn:microsoft.com/office/officeart/2005/8/layout/orgChart1"/>
    <dgm:cxn modelId="{BB7F6A76-FFD5-41F6-A45B-745F1E29180D}" type="presParOf" srcId="{69415A33-DF3C-443C-96F9-BCF9453048B2}" destId="{37DB3231-9D64-4682-A4E4-716438AD26FB}" srcOrd="1" destOrd="0" presId="urn:microsoft.com/office/officeart/2005/8/layout/orgChart1"/>
    <dgm:cxn modelId="{D1B2EE89-B3A0-4756-B772-994001B9325E}" type="presParOf" srcId="{37DB3231-9D64-4682-A4E4-716438AD26FB}" destId="{BA6DC7B9-B963-4F64-8099-2036F17F7E21}" srcOrd="0" destOrd="0" presId="urn:microsoft.com/office/officeart/2005/8/layout/orgChart1"/>
    <dgm:cxn modelId="{4BBB279D-6481-4162-A86A-E057AC819784}" type="presParOf" srcId="{BA6DC7B9-B963-4F64-8099-2036F17F7E21}" destId="{C03DB74D-1DD1-4985-81EE-5AF6EE6C6118}" srcOrd="0" destOrd="0" presId="urn:microsoft.com/office/officeart/2005/8/layout/orgChart1"/>
    <dgm:cxn modelId="{19193893-0142-4CD7-AEA8-84F052499CEC}" type="presParOf" srcId="{BA6DC7B9-B963-4F64-8099-2036F17F7E21}" destId="{1DCF3250-66E4-4013-9F4E-A924263BFB7B}" srcOrd="1" destOrd="0" presId="urn:microsoft.com/office/officeart/2005/8/layout/orgChart1"/>
    <dgm:cxn modelId="{D5410F61-54F2-4468-8186-D301F186A8CC}" type="presParOf" srcId="{37DB3231-9D64-4682-A4E4-716438AD26FB}" destId="{5959251A-7F25-44C7-B568-591E94315DCF}" srcOrd="1" destOrd="0" presId="urn:microsoft.com/office/officeart/2005/8/layout/orgChart1"/>
    <dgm:cxn modelId="{B8062D45-0C7D-420B-A2BA-08391C2FC1F0}" type="presParOf" srcId="{37DB3231-9D64-4682-A4E4-716438AD26FB}" destId="{1192B46B-E4F6-4203-8590-D8D7C42CEA85}" srcOrd="2" destOrd="0" presId="urn:microsoft.com/office/officeart/2005/8/layout/orgChart1"/>
    <dgm:cxn modelId="{D6FECFBC-0B08-4894-A697-7F638E69F5C6}" type="presParOf" srcId="{69415A33-DF3C-443C-96F9-BCF9453048B2}" destId="{77AEA630-C8A7-432C-8157-BF614F4F1558}" srcOrd="2" destOrd="0" presId="urn:microsoft.com/office/officeart/2005/8/layout/orgChart1"/>
    <dgm:cxn modelId="{A2C47DFF-121C-4713-951A-A4F49EB17BEB}" type="presParOf" srcId="{69415A33-DF3C-443C-96F9-BCF9453048B2}" destId="{3F4D4A97-ABA0-4634-9596-A760FD82DC0B}" srcOrd="3" destOrd="0" presId="urn:microsoft.com/office/officeart/2005/8/layout/orgChart1"/>
    <dgm:cxn modelId="{630D60A3-E58F-44D0-B008-A398FDE83780}" type="presParOf" srcId="{3F4D4A97-ABA0-4634-9596-A760FD82DC0B}" destId="{3DC0A79F-C09A-42D8-856C-C2AE72C4FF8F}" srcOrd="0" destOrd="0" presId="urn:microsoft.com/office/officeart/2005/8/layout/orgChart1"/>
    <dgm:cxn modelId="{8310B2CD-0E5B-4243-8383-78DEAB1B61CF}" type="presParOf" srcId="{3DC0A79F-C09A-42D8-856C-C2AE72C4FF8F}" destId="{97A6A097-B484-42FA-B523-53A739FFF42D}" srcOrd="0" destOrd="0" presId="urn:microsoft.com/office/officeart/2005/8/layout/orgChart1"/>
    <dgm:cxn modelId="{5960B85F-8DC1-4BB0-9C77-181D6F17F76A}" type="presParOf" srcId="{3DC0A79F-C09A-42D8-856C-C2AE72C4FF8F}" destId="{98C4D309-7706-4330-A972-65CE79D70088}" srcOrd="1" destOrd="0" presId="urn:microsoft.com/office/officeart/2005/8/layout/orgChart1"/>
    <dgm:cxn modelId="{2AA2D385-01C8-4F4F-B7C4-A73124BCD137}" type="presParOf" srcId="{3F4D4A97-ABA0-4634-9596-A760FD82DC0B}" destId="{D79B2DBC-94BD-4C1B-9593-117B06717CF9}" srcOrd="1" destOrd="0" presId="urn:microsoft.com/office/officeart/2005/8/layout/orgChart1"/>
    <dgm:cxn modelId="{207EA3C9-C2BA-4B1B-864E-E666F693A83C}" type="presParOf" srcId="{D79B2DBC-94BD-4C1B-9593-117B06717CF9}" destId="{F6C862C8-0B65-4133-A76E-7A3C7379B8A1}" srcOrd="0" destOrd="0" presId="urn:microsoft.com/office/officeart/2005/8/layout/orgChart1"/>
    <dgm:cxn modelId="{6CE7E577-965E-4C9E-96C9-EBDB8F1B8787}" type="presParOf" srcId="{D79B2DBC-94BD-4C1B-9593-117B06717CF9}" destId="{03510444-B72F-4FA3-A29E-74D6919066F2}" srcOrd="1" destOrd="0" presId="urn:microsoft.com/office/officeart/2005/8/layout/orgChart1"/>
    <dgm:cxn modelId="{1FCB6013-2BE2-4FB8-BC4E-94EBA0DE9CE1}" type="presParOf" srcId="{03510444-B72F-4FA3-A29E-74D6919066F2}" destId="{D3787B54-CFBA-4E72-A300-25DD630DF6A3}" srcOrd="0" destOrd="0" presId="urn:microsoft.com/office/officeart/2005/8/layout/orgChart1"/>
    <dgm:cxn modelId="{69672163-AFCA-417A-BEE3-91798FCB788C}" type="presParOf" srcId="{D3787B54-CFBA-4E72-A300-25DD630DF6A3}" destId="{FFCDB6D1-D17E-4523-9E73-9FC2FECF669B}" srcOrd="0" destOrd="0" presId="urn:microsoft.com/office/officeart/2005/8/layout/orgChart1"/>
    <dgm:cxn modelId="{2068162D-EE36-4F2B-90DE-3B955DB07415}" type="presParOf" srcId="{D3787B54-CFBA-4E72-A300-25DD630DF6A3}" destId="{B154A885-0E4F-4D65-9979-E217EFD76D43}" srcOrd="1" destOrd="0" presId="urn:microsoft.com/office/officeart/2005/8/layout/orgChart1"/>
    <dgm:cxn modelId="{FC34DAED-B43B-4BAB-A91F-E9831333FACC}" type="presParOf" srcId="{03510444-B72F-4FA3-A29E-74D6919066F2}" destId="{C28F7DD4-9127-42C0-8C1C-3C865E8BB9CC}" srcOrd="1" destOrd="0" presId="urn:microsoft.com/office/officeart/2005/8/layout/orgChart1"/>
    <dgm:cxn modelId="{3C06A5FA-2E62-43DC-BF69-798CDCD0E1EB}" type="presParOf" srcId="{03510444-B72F-4FA3-A29E-74D6919066F2}" destId="{E7D3C2D8-A3ED-4786-AC27-E75DF6B8615C}" srcOrd="2" destOrd="0" presId="urn:microsoft.com/office/officeart/2005/8/layout/orgChart1"/>
    <dgm:cxn modelId="{9EA9D3BF-EA99-418F-B8FF-65A746222991}" type="presParOf" srcId="{3F4D4A97-ABA0-4634-9596-A760FD82DC0B}" destId="{699BD4DE-C5F1-4CDC-84FA-FBEA5BC827BD}" srcOrd="2" destOrd="0" presId="urn:microsoft.com/office/officeart/2005/8/layout/orgChart1"/>
    <dgm:cxn modelId="{80917365-5543-4A56-A47D-88FE2B7CD414}" type="presParOf" srcId="{69415A33-DF3C-443C-96F9-BCF9453048B2}" destId="{07C4E8D2-A267-4226-9518-7FE9F1316806}" srcOrd="4" destOrd="0" presId="urn:microsoft.com/office/officeart/2005/8/layout/orgChart1"/>
    <dgm:cxn modelId="{61A00AAF-9985-4257-9477-330B6FAFF561}" type="presParOf" srcId="{69415A33-DF3C-443C-96F9-BCF9453048B2}" destId="{61D3E801-2440-428F-A3A0-37F7D9AAE2F1}" srcOrd="5" destOrd="0" presId="urn:microsoft.com/office/officeart/2005/8/layout/orgChart1"/>
    <dgm:cxn modelId="{5744930D-7318-45C2-A4B6-9C28AC7B9D26}" type="presParOf" srcId="{61D3E801-2440-428F-A3A0-37F7D9AAE2F1}" destId="{96D07F30-AD3A-4D1F-B03C-794D05A2B0FB}" srcOrd="0" destOrd="0" presId="urn:microsoft.com/office/officeart/2005/8/layout/orgChart1"/>
    <dgm:cxn modelId="{64513135-0AE6-4DB9-B856-6231A3D71021}" type="presParOf" srcId="{96D07F30-AD3A-4D1F-B03C-794D05A2B0FB}" destId="{74649AFC-314D-49C8-B243-C6E5AFB3E2F2}" srcOrd="0" destOrd="0" presId="urn:microsoft.com/office/officeart/2005/8/layout/orgChart1"/>
    <dgm:cxn modelId="{BD76C4E1-74FF-4A45-84FB-E760EA54BD4F}" type="presParOf" srcId="{96D07F30-AD3A-4D1F-B03C-794D05A2B0FB}" destId="{D3829F62-1B73-4A84-A37B-CE37A70021D4}" srcOrd="1" destOrd="0" presId="urn:microsoft.com/office/officeart/2005/8/layout/orgChart1"/>
    <dgm:cxn modelId="{20182088-AE7F-4D76-AB5B-F8198F01E976}" type="presParOf" srcId="{61D3E801-2440-428F-A3A0-37F7D9AAE2F1}" destId="{D8CF77E8-6193-4EAD-AE86-7E4A4F075833}" srcOrd="1" destOrd="0" presId="urn:microsoft.com/office/officeart/2005/8/layout/orgChart1"/>
    <dgm:cxn modelId="{E2D6C9AE-BC98-47A5-BFED-6A7C3CFA32D8}" type="presParOf" srcId="{D8CF77E8-6193-4EAD-AE86-7E4A4F075833}" destId="{7F9E9421-B3E6-4428-9EFE-036C3C6CC794}" srcOrd="0" destOrd="0" presId="urn:microsoft.com/office/officeart/2005/8/layout/orgChart1"/>
    <dgm:cxn modelId="{E25CB06A-F95E-413A-BE0B-BAC20386AC88}" type="presParOf" srcId="{D8CF77E8-6193-4EAD-AE86-7E4A4F075833}" destId="{8223910B-6DE1-4284-B89A-B8397FAE8BA2}" srcOrd="1" destOrd="0" presId="urn:microsoft.com/office/officeart/2005/8/layout/orgChart1"/>
    <dgm:cxn modelId="{9264BABC-76FC-4FE3-AFB5-F5AC52DC7B2F}" type="presParOf" srcId="{8223910B-6DE1-4284-B89A-B8397FAE8BA2}" destId="{8BC30C4C-EA0F-4BE4-9F6B-62393001324F}" srcOrd="0" destOrd="0" presId="urn:microsoft.com/office/officeart/2005/8/layout/orgChart1"/>
    <dgm:cxn modelId="{45EB5B81-3D01-40D4-912B-9C43CE792056}" type="presParOf" srcId="{8BC30C4C-EA0F-4BE4-9F6B-62393001324F}" destId="{0B1F5DA3-A47E-4909-B4C6-4B37BE758BA0}" srcOrd="0" destOrd="0" presId="urn:microsoft.com/office/officeart/2005/8/layout/orgChart1"/>
    <dgm:cxn modelId="{E0C13E1F-6684-4501-B1C5-586B4B4B846A}" type="presParOf" srcId="{8BC30C4C-EA0F-4BE4-9F6B-62393001324F}" destId="{ED29ADDA-5529-4608-8B75-4E32DF1469C0}" srcOrd="1" destOrd="0" presId="urn:microsoft.com/office/officeart/2005/8/layout/orgChart1"/>
    <dgm:cxn modelId="{42B75C0B-EDE3-4059-BBFC-4B2991EF5E21}" type="presParOf" srcId="{8223910B-6DE1-4284-B89A-B8397FAE8BA2}" destId="{57FE9E84-0E3A-4775-9819-3C093E8582E1}" srcOrd="1" destOrd="0" presId="urn:microsoft.com/office/officeart/2005/8/layout/orgChart1"/>
    <dgm:cxn modelId="{4E45E457-352F-4B2E-B949-B71D09049D4F}" type="presParOf" srcId="{57FE9E84-0E3A-4775-9819-3C093E8582E1}" destId="{991460A6-D0EA-4899-93E9-0D98B930A276}" srcOrd="0" destOrd="0" presId="urn:microsoft.com/office/officeart/2005/8/layout/orgChart1"/>
    <dgm:cxn modelId="{84E79CA1-4775-41A2-9630-C1C3E47FA1A1}" type="presParOf" srcId="{57FE9E84-0E3A-4775-9819-3C093E8582E1}" destId="{2CAFD142-7B66-430B-B98C-352FF05A8A6C}" srcOrd="1" destOrd="0" presId="urn:microsoft.com/office/officeart/2005/8/layout/orgChart1"/>
    <dgm:cxn modelId="{74ED9AE3-D390-4E51-9B2A-376F68E89230}" type="presParOf" srcId="{2CAFD142-7B66-430B-B98C-352FF05A8A6C}" destId="{E870641B-DBB3-4B5D-B224-3695AF699A06}" srcOrd="0" destOrd="0" presId="urn:microsoft.com/office/officeart/2005/8/layout/orgChart1"/>
    <dgm:cxn modelId="{A7E72070-5117-4DBC-B9E9-07E9DDC1B39E}" type="presParOf" srcId="{E870641B-DBB3-4B5D-B224-3695AF699A06}" destId="{8E93506A-5D22-4043-8C80-8F67C553DB7A}" srcOrd="0" destOrd="0" presId="urn:microsoft.com/office/officeart/2005/8/layout/orgChart1"/>
    <dgm:cxn modelId="{B6D62A81-CC75-471E-9F0C-B7C7102585D8}" type="presParOf" srcId="{E870641B-DBB3-4B5D-B224-3695AF699A06}" destId="{D59A3EB9-504C-4CB0-94FA-0ED28727D391}" srcOrd="1" destOrd="0" presId="urn:microsoft.com/office/officeart/2005/8/layout/orgChart1"/>
    <dgm:cxn modelId="{E195C7C9-3E28-475F-9A57-86C91B557DAD}" type="presParOf" srcId="{2CAFD142-7B66-430B-B98C-352FF05A8A6C}" destId="{564DB6B6-DD97-4A34-9A29-E773B6070E06}" srcOrd="1" destOrd="0" presId="urn:microsoft.com/office/officeart/2005/8/layout/orgChart1"/>
    <dgm:cxn modelId="{CA77BC9F-8BE9-47A1-92C8-2556B2CCEB40}" type="presParOf" srcId="{2CAFD142-7B66-430B-B98C-352FF05A8A6C}" destId="{ABEF62B9-7771-4FFD-879C-83EE96E5EDF9}" srcOrd="2" destOrd="0" presId="urn:microsoft.com/office/officeart/2005/8/layout/orgChart1"/>
    <dgm:cxn modelId="{7A56C016-326A-42CD-85FD-CF54825A6274}" type="presParOf" srcId="{8223910B-6DE1-4284-B89A-B8397FAE8BA2}" destId="{6DB1E5CE-E1B6-4F47-8A71-DA8D5373F567}" srcOrd="2" destOrd="0" presId="urn:microsoft.com/office/officeart/2005/8/layout/orgChart1"/>
    <dgm:cxn modelId="{4503631A-4FA6-4BD4-BC26-A49E31DFDAD5}" type="presParOf" srcId="{61D3E801-2440-428F-A3A0-37F7D9AAE2F1}" destId="{0D68E5E9-AC6A-441C-A260-45FE214CE76F}" srcOrd="2" destOrd="0" presId="urn:microsoft.com/office/officeart/2005/8/layout/orgChart1"/>
    <dgm:cxn modelId="{33E8A222-3626-4D68-A511-EC96ABB94CE7}" type="presParOf" srcId="{73341CB0-35B8-427E-BD20-309BF12F7C75}" destId="{D0BAB8E3-4C0C-4517-9F3C-31F723381C19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1460A6-D0EA-4899-93E9-0D98B930A276}">
      <dsp:nvSpPr>
        <dsp:cNvPr id="0" name=""/>
        <dsp:cNvSpPr/>
      </dsp:nvSpPr>
      <dsp:spPr>
        <a:xfrm>
          <a:off x="3268878" y="1648059"/>
          <a:ext cx="128671" cy="39459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94591"/>
              </a:lnTo>
              <a:lnTo>
                <a:pt x="128671" y="39459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F9E9421-B3E6-4428-9EFE-036C3C6CC794}">
      <dsp:nvSpPr>
        <dsp:cNvPr id="0" name=""/>
        <dsp:cNvSpPr/>
      </dsp:nvSpPr>
      <dsp:spPr>
        <a:xfrm>
          <a:off x="3566282" y="1039015"/>
          <a:ext cx="91440" cy="1801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8013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C4E8D2-A267-4226-9518-7FE9F1316806}">
      <dsp:nvSpPr>
        <dsp:cNvPr id="0" name=""/>
        <dsp:cNvSpPr/>
      </dsp:nvSpPr>
      <dsp:spPr>
        <a:xfrm>
          <a:off x="2466827" y="429971"/>
          <a:ext cx="1145174" cy="18013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0069"/>
              </a:lnTo>
              <a:lnTo>
                <a:pt x="1145174" y="90069"/>
              </a:lnTo>
              <a:lnTo>
                <a:pt x="1145174" y="18013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C862C8-0B65-4133-A76E-7A3C7379B8A1}">
      <dsp:nvSpPr>
        <dsp:cNvPr id="0" name=""/>
        <dsp:cNvSpPr/>
      </dsp:nvSpPr>
      <dsp:spPr>
        <a:xfrm>
          <a:off x="2016478" y="1039015"/>
          <a:ext cx="128671" cy="39459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94591"/>
              </a:lnTo>
              <a:lnTo>
                <a:pt x="128671" y="39459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AEA630-C8A7-432C-8157-BF614F4F1558}">
      <dsp:nvSpPr>
        <dsp:cNvPr id="0" name=""/>
        <dsp:cNvSpPr/>
      </dsp:nvSpPr>
      <dsp:spPr>
        <a:xfrm>
          <a:off x="2359601" y="429971"/>
          <a:ext cx="107226" cy="180139"/>
        </a:xfrm>
        <a:custGeom>
          <a:avLst/>
          <a:gdLst/>
          <a:ahLst/>
          <a:cxnLst/>
          <a:rect l="0" t="0" r="0" b="0"/>
          <a:pathLst>
            <a:path>
              <a:moveTo>
                <a:pt x="107226" y="0"/>
              </a:moveTo>
              <a:lnTo>
                <a:pt x="107226" y="90069"/>
              </a:lnTo>
              <a:lnTo>
                <a:pt x="0" y="90069"/>
              </a:lnTo>
              <a:lnTo>
                <a:pt x="0" y="18013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D726E0-0C7A-41D3-A6E9-A54535B2F10A}">
      <dsp:nvSpPr>
        <dsp:cNvPr id="0" name=""/>
        <dsp:cNvSpPr/>
      </dsp:nvSpPr>
      <dsp:spPr>
        <a:xfrm>
          <a:off x="1321653" y="429971"/>
          <a:ext cx="1145174" cy="180139"/>
        </a:xfrm>
        <a:custGeom>
          <a:avLst/>
          <a:gdLst/>
          <a:ahLst/>
          <a:cxnLst/>
          <a:rect l="0" t="0" r="0" b="0"/>
          <a:pathLst>
            <a:path>
              <a:moveTo>
                <a:pt x="1145174" y="0"/>
              </a:moveTo>
              <a:lnTo>
                <a:pt x="1145174" y="90069"/>
              </a:lnTo>
              <a:lnTo>
                <a:pt x="0" y="90069"/>
              </a:lnTo>
              <a:lnTo>
                <a:pt x="0" y="18013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003E876-B7DE-40C8-A6DE-C7B9D1582102}">
      <dsp:nvSpPr>
        <dsp:cNvPr id="0" name=""/>
        <dsp:cNvSpPr/>
      </dsp:nvSpPr>
      <dsp:spPr>
        <a:xfrm>
          <a:off x="2037923" y="1066"/>
          <a:ext cx="857808" cy="428904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 dirty="0"/>
            <a:t> 1</a:t>
          </a:r>
        </a:p>
      </dsp:txBody>
      <dsp:txXfrm>
        <a:off x="2037923" y="1066"/>
        <a:ext cx="857808" cy="428904"/>
      </dsp:txXfrm>
    </dsp:sp>
    <dsp:sp modelId="{C03DB74D-1DD1-4985-81EE-5AF6EE6C6118}">
      <dsp:nvSpPr>
        <dsp:cNvPr id="0" name=""/>
        <dsp:cNvSpPr/>
      </dsp:nvSpPr>
      <dsp:spPr>
        <a:xfrm>
          <a:off x="892749" y="610110"/>
          <a:ext cx="857808" cy="428904"/>
        </a:xfrm>
        <a:prstGeom prst="rect">
          <a:avLst/>
        </a:prstGeom>
        <a:solidFill>
          <a:schemeClr val="bg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 dirty="0"/>
            <a:t> 1</a:t>
          </a:r>
        </a:p>
      </dsp:txBody>
      <dsp:txXfrm>
        <a:off x="892749" y="610110"/>
        <a:ext cx="857808" cy="428904"/>
      </dsp:txXfrm>
    </dsp:sp>
    <dsp:sp modelId="{97A6A097-B484-42FA-B523-53A739FFF42D}">
      <dsp:nvSpPr>
        <dsp:cNvPr id="0" name=""/>
        <dsp:cNvSpPr/>
      </dsp:nvSpPr>
      <dsp:spPr>
        <a:xfrm>
          <a:off x="1930697" y="610110"/>
          <a:ext cx="857808" cy="428904"/>
        </a:xfrm>
        <a:prstGeom prst="rect">
          <a:avLst/>
        </a:prstGeom>
        <a:solidFill>
          <a:schemeClr val="bg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 dirty="0"/>
            <a:t> 1</a:t>
          </a:r>
        </a:p>
      </dsp:txBody>
      <dsp:txXfrm>
        <a:off x="1930697" y="610110"/>
        <a:ext cx="857808" cy="428904"/>
      </dsp:txXfrm>
    </dsp:sp>
    <dsp:sp modelId="{FFCDB6D1-D17E-4523-9E73-9FC2FECF669B}">
      <dsp:nvSpPr>
        <dsp:cNvPr id="0" name=""/>
        <dsp:cNvSpPr/>
      </dsp:nvSpPr>
      <dsp:spPr>
        <a:xfrm>
          <a:off x="2145149" y="1219154"/>
          <a:ext cx="857808" cy="428904"/>
        </a:xfrm>
        <a:prstGeom prst="rect">
          <a:avLst/>
        </a:prstGeom>
        <a:solidFill>
          <a:schemeClr val="tx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ar-SA" sz="2800" kern="1200"/>
            <a:t>4</a:t>
          </a:r>
          <a:endParaRPr lang="en-US" sz="2800" kern="1200"/>
        </a:p>
      </dsp:txBody>
      <dsp:txXfrm>
        <a:off x="2145149" y="1219154"/>
        <a:ext cx="857808" cy="428904"/>
      </dsp:txXfrm>
    </dsp:sp>
    <dsp:sp modelId="{74649AFC-314D-49C8-B243-C6E5AFB3E2F2}">
      <dsp:nvSpPr>
        <dsp:cNvPr id="0" name=""/>
        <dsp:cNvSpPr/>
      </dsp:nvSpPr>
      <dsp:spPr>
        <a:xfrm>
          <a:off x="3183098" y="610110"/>
          <a:ext cx="857808" cy="428904"/>
        </a:xfrm>
        <a:prstGeom prst="rect">
          <a:avLst/>
        </a:prstGeom>
        <a:solidFill>
          <a:schemeClr val="bg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 dirty="0"/>
            <a:t> 1</a:t>
          </a:r>
        </a:p>
      </dsp:txBody>
      <dsp:txXfrm>
        <a:off x="3183098" y="610110"/>
        <a:ext cx="857808" cy="428904"/>
      </dsp:txXfrm>
    </dsp:sp>
    <dsp:sp modelId="{0B1F5DA3-A47E-4909-B4C6-4B37BE758BA0}">
      <dsp:nvSpPr>
        <dsp:cNvPr id="0" name=""/>
        <dsp:cNvSpPr/>
      </dsp:nvSpPr>
      <dsp:spPr>
        <a:xfrm>
          <a:off x="3183098" y="1219154"/>
          <a:ext cx="857808" cy="428904"/>
        </a:xfrm>
        <a:prstGeom prst="rect">
          <a:avLst/>
        </a:prstGeom>
        <a:solidFill>
          <a:schemeClr val="tx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 dirty="0"/>
            <a:t>1</a:t>
          </a:r>
        </a:p>
      </dsp:txBody>
      <dsp:txXfrm>
        <a:off x="3183098" y="1219154"/>
        <a:ext cx="857808" cy="428904"/>
      </dsp:txXfrm>
    </dsp:sp>
    <dsp:sp modelId="{8E93506A-5D22-4043-8C80-8F67C553DB7A}">
      <dsp:nvSpPr>
        <dsp:cNvPr id="0" name=""/>
        <dsp:cNvSpPr/>
      </dsp:nvSpPr>
      <dsp:spPr>
        <a:xfrm>
          <a:off x="3397550" y="1828198"/>
          <a:ext cx="857808" cy="428904"/>
        </a:xfrm>
        <a:prstGeom prst="rect">
          <a:avLst/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ar-SA" sz="2800" kern="1200" dirty="0"/>
            <a:t>6</a:t>
          </a:r>
          <a:endParaRPr lang="en-US" sz="2800" kern="1200" dirty="0"/>
        </a:p>
      </dsp:txBody>
      <dsp:txXfrm>
        <a:off x="3397550" y="1828198"/>
        <a:ext cx="857808" cy="42890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361950</xdr:rowOff>
    </xdr:from>
    <xdr:to>
      <xdr:col>9</xdr:col>
      <xdr:colOff>129541</xdr:colOff>
      <xdr:row>36</xdr:row>
      <xdr:rowOff>72704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E83BE49-3269-4CDB-BBCF-05ACC62CA6E5}"/>
            </a:ext>
          </a:extLst>
        </xdr:cNvPr>
        <xdr:cNvGrpSpPr/>
      </xdr:nvGrpSpPr>
      <xdr:grpSpPr>
        <a:xfrm>
          <a:off x="9982070459" y="14525625"/>
          <a:ext cx="17703166" cy="882329"/>
          <a:chOff x="-12150" y="5979768"/>
          <a:chExt cx="16236316" cy="882329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754BF31-52DA-052E-4117-77612A56CF94}"/>
              </a:ext>
            </a:extLst>
          </xdr:cNvPr>
          <xdr:cNvGrpSpPr/>
        </xdr:nvGrpSpPr>
        <xdr:grpSpPr>
          <a:xfrm>
            <a:off x="-12150" y="6353622"/>
            <a:ext cx="16236316" cy="457430"/>
            <a:chOff x="-2" y="252483"/>
            <a:chExt cx="16236899" cy="457679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54B43DD8-D298-9276-87AB-2AFA2E974C84}"/>
                </a:ext>
              </a:extLst>
            </xdr:cNvPr>
            <xdr:cNvSpPr/>
          </xdr:nvSpPr>
          <xdr:spPr>
            <a:xfrm>
              <a:off x="-2" y="252483"/>
              <a:ext cx="16236899" cy="457679"/>
            </a:xfrm>
            <a:prstGeom prst="rect">
              <a:avLst/>
            </a:prstGeom>
            <a:solidFill>
              <a:srgbClr val="5A6E8C">
                <a:lumMod val="75000"/>
              </a:srgbClr>
            </a:solidFill>
            <a:ln w="12700" cap="flat" cmpd="sng" algn="ctr">
              <a:solidFill>
                <a:srgbClr val="44546A">
                  <a:lumMod val="75000"/>
                </a:srgbClr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" lastClr="FFFFFF"/>
                  </a:solidFill>
                  <a:latin typeface="Calibri" panose="020F0502020204030204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7" name="Text Box 28">
              <a:extLst>
                <a:ext uri="{FF2B5EF4-FFF2-40B4-BE49-F238E27FC236}">
                  <a16:creationId xmlns:a16="http://schemas.microsoft.com/office/drawing/2014/main" id="{75BCE6A1-294A-20AC-3D9A-E15B5588321C}"/>
                </a:ext>
              </a:extLst>
            </xdr:cNvPr>
            <xdr:cNvSpPr txBox="1"/>
          </xdr:nvSpPr>
          <xdr:spPr>
            <a:xfrm>
              <a:off x="906249" y="307074"/>
              <a:ext cx="1695450" cy="371475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600" b="1">
                  <a:solidFill>
                    <a:srgbClr val="FFFFFF"/>
                  </a:solidFill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@engaalzahrani</a:t>
              </a:r>
              <a:endParaRPr lang="en-US" sz="1200">
                <a:effectLst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F28E077-FF25-E6C8-F376-C9060C85F2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rgbClr val="E7E6E6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40251" y="5979768"/>
            <a:ext cx="507419" cy="88232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Picture 4" descr="A black x on a black background&#10;&#10;Description automatically generated">
            <a:extLst>
              <a:ext uri="{FF2B5EF4-FFF2-40B4-BE49-F238E27FC236}">
                <a16:creationId xmlns:a16="http://schemas.microsoft.com/office/drawing/2014/main" id="{65F1C303-06C8-50C9-FB98-191F6881CC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18" t="10618" r="28896" b="11372"/>
          <a:stretch/>
        </xdr:blipFill>
        <xdr:spPr>
          <a:xfrm>
            <a:off x="663281" y="6454889"/>
            <a:ext cx="304588" cy="31473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19</xdr:row>
      <xdr:rowOff>312420</xdr:rowOff>
    </xdr:from>
    <xdr:to>
      <xdr:col>4</xdr:col>
      <xdr:colOff>1973580</xdr:colOff>
      <xdr:row>19</xdr:row>
      <xdr:rowOff>312420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EB4C046-0E8D-4BDB-B260-A6D550DE7B1D}"/>
            </a:ext>
          </a:extLst>
        </xdr:cNvPr>
        <xdr:cNvCxnSpPr/>
      </xdr:nvCxnSpPr>
      <xdr:spPr>
        <a:xfrm flipH="1">
          <a:off x="9985728060" y="5029200"/>
          <a:ext cx="1051560" cy="0"/>
        </a:xfrm>
        <a:prstGeom prst="straightConnector1">
          <a:avLst/>
        </a:prstGeom>
        <a:ln w="762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922020</xdr:colOff>
      <xdr:row>40</xdr:row>
      <xdr:rowOff>312420</xdr:rowOff>
    </xdr:from>
    <xdr:to>
      <xdr:col>4</xdr:col>
      <xdr:colOff>1973580</xdr:colOff>
      <xdr:row>40</xdr:row>
      <xdr:rowOff>312420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691E65D-0A89-401E-B136-0B497C9FABA1}"/>
            </a:ext>
          </a:extLst>
        </xdr:cNvPr>
        <xdr:cNvCxnSpPr/>
      </xdr:nvCxnSpPr>
      <xdr:spPr>
        <a:xfrm flipH="1">
          <a:off x="9985728060" y="4693920"/>
          <a:ext cx="1051560" cy="0"/>
        </a:xfrm>
        <a:prstGeom prst="straightConnector1">
          <a:avLst/>
        </a:prstGeom>
        <a:ln w="762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784860</xdr:colOff>
      <xdr:row>61</xdr:row>
      <xdr:rowOff>281940</xdr:rowOff>
    </xdr:from>
    <xdr:to>
      <xdr:col>4</xdr:col>
      <xdr:colOff>1836420</xdr:colOff>
      <xdr:row>61</xdr:row>
      <xdr:rowOff>281940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DFBC9AE-07C8-442A-9067-B730564D5C37}"/>
            </a:ext>
          </a:extLst>
        </xdr:cNvPr>
        <xdr:cNvCxnSpPr/>
      </xdr:nvCxnSpPr>
      <xdr:spPr>
        <a:xfrm flipH="1">
          <a:off x="9985865220" y="14988540"/>
          <a:ext cx="1051560" cy="0"/>
        </a:xfrm>
        <a:prstGeom prst="straightConnector1">
          <a:avLst/>
        </a:prstGeom>
        <a:ln w="762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66</xdr:row>
      <xdr:rowOff>91440</xdr:rowOff>
    </xdr:from>
    <xdr:to>
      <xdr:col>14</xdr:col>
      <xdr:colOff>45720</xdr:colOff>
      <xdr:row>85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D51F71-DA2D-3ACC-262E-804AB02BDC0D}"/>
            </a:ext>
          </a:extLst>
        </xdr:cNvPr>
        <xdr:cNvSpPr/>
      </xdr:nvSpPr>
      <xdr:spPr>
        <a:xfrm>
          <a:off x="9979106280" y="16207740"/>
          <a:ext cx="4343400" cy="334518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434340</xdr:colOff>
      <xdr:row>68</xdr:row>
      <xdr:rowOff>45720</xdr:rowOff>
    </xdr:from>
    <xdr:to>
      <xdr:col>14</xdr:col>
      <xdr:colOff>522768</xdr:colOff>
      <xdr:row>81</xdr:row>
      <xdr:rowOff>216010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71CA4B2-4F69-6130-E61B-FC8868BD9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17</xdr:row>
      <xdr:rowOff>22860</xdr:rowOff>
    </xdr:from>
    <xdr:to>
      <xdr:col>9</xdr:col>
      <xdr:colOff>496201</xdr:colOff>
      <xdr:row>42</xdr:row>
      <xdr:rowOff>68980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9BEAC-82A4-D943-65A1-7610FA2E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052539" y="5143500"/>
          <a:ext cx="10402201" cy="46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E3D4-1298-4808-BD2F-70F01973B533}">
  <dimension ref="A1:I32"/>
  <sheetViews>
    <sheetView showGridLines="0" rightToLeft="1" tabSelected="1" zoomScale="80" zoomScaleNormal="80" workbookViewId="0">
      <selection activeCell="D6" sqref="D6"/>
    </sheetView>
  </sheetViews>
  <sheetFormatPr defaultRowHeight="14.4" x14ac:dyDescent="0.3"/>
  <cols>
    <col min="1" max="1" width="2.6640625" customWidth="1"/>
    <col min="2" max="2" width="5.21875" customWidth="1"/>
    <col min="3" max="3" width="74.6640625" customWidth="1"/>
    <col min="4" max="4" width="16.44140625" customWidth="1"/>
    <col min="5" max="5" width="8.5546875" customWidth="1"/>
    <col min="6" max="6" width="14.6640625" customWidth="1"/>
    <col min="7" max="7" width="32" customWidth="1"/>
    <col min="8" max="8" width="58.33203125" customWidth="1"/>
    <col min="9" max="9" width="43.5546875" customWidth="1"/>
  </cols>
  <sheetData>
    <row r="1" spans="1:9" ht="36" customHeight="1" x14ac:dyDescent="0.3">
      <c r="A1" s="87" t="s">
        <v>4</v>
      </c>
      <c r="B1" s="87"/>
      <c r="C1" s="87"/>
      <c r="D1" s="87"/>
      <c r="E1" s="87"/>
      <c r="F1" s="87"/>
      <c r="G1" s="87"/>
      <c r="H1" s="87"/>
      <c r="I1" s="87"/>
    </row>
    <row r="2" spans="1:9" ht="6.6" customHeigh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27.6" customHeight="1" x14ac:dyDescent="0.3">
      <c r="A3" s="8"/>
      <c r="B3" s="11" t="s">
        <v>7</v>
      </c>
      <c r="C3" s="88" t="s">
        <v>9</v>
      </c>
      <c r="D3" s="88"/>
      <c r="E3" s="88"/>
      <c r="F3" s="88"/>
      <c r="G3" s="88"/>
      <c r="H3" s="88"/>
      <c r="I3" s="88"/>
    </row>
    <row r="4" spans="1:9" ht="4.8" customHeight="1" x14ac:dyDescent="0.3">
      <c r="B4" s="6"/>
    </row>
    <row r="5" spans="1:9" ht="107.4" customHeight="1" x14ac:dyDescent="0.3">
      <c r="A5" s="5"/>
      <c r="B5" s="13" t="s">
        <v>3</v>
      </c>
      <c r="C5" s="13" t="s">
        <v>0</v>
      </c>
      <c r="D5" s="84" t="s">
        <v>1</v>
      </c>
      <c r="E5" s="85"/>
      <c r="F5" s="86"/>
      <c r="G5" s="13" t="s">
        <v>2</v>
      </c>
      <c r="H5" s="14" t="s">
        <v>36</v>
      </c>
      <c r="I5" s="13" t="s">
        <v>15</v>
      </c>
    </row>
    <row r="6" spans="1:9" ht="36.6" customHeight="1" x14ac:dyDescent="0.3">
      <c r="A6" s="5"/>
      <c r="B6" s="2">
        <v>1</v>
      </c>
      <c r="C6" s="24" t="s">
        <v>5</v>
      </c>
      <c r="D6" s="4">
        <v>250</v>
      </c>
      <c r="E6" s="1" t="s">
        <v>16</v>
      </c>
      <c r="F6" s="12" t="s">
        <v>19</v>
      </c>
      <c r="G6" s="25">
        <f>IF(F6="اليوم", D6*365, IF(F6="الأسبوع", D6*52, IF(F6="الشهر",D6*12,IF(F6="الربع السنة", D6*4,IF(F6="النصف السنة",D6*2,D6*1)))))</f>
        <v>3000</v>
      </c>
      <c r="H6" s="26">
        <v>1.5</v>
      </c>
      <c r="I6" s="29">
        <f>G6*H6</f>
        <v>4500</v>
      </c>
    </row>
    <row r="7" spans="1:9" ht="36.6" customHeight="1" x14ac:dyDescent="0.3">
      <c r="A7" s="5"/>
      <c r="B7" s="2">
        <v>2</v>
      </c>
      <c r="C7" s="24" t="s">
        <v>6</v>
      </c>
      <c r="D7" s="4">
        <v>1</v>
      </c>
      <c r="E7" s="1" t="s">
        <v>16</v>
      </c>
      <c r="F7" s="12" t="s">
        <v>22</v>
      </c>
      <c r="G7" s="25">
        <f t="shared" ref="G7:G12" si="0">IF(F7="اليوم", D7*365, IF(F7="الأسبوع", D7*52, IF(F7="الشهر",D7*12,IF(F7="الربع السنة", D7*4,IF(F7="النصف السنة",D7*2,D7*1)))))</f>
        <v>1</v>
      </c>
      <c r="H7" s="26">
        <v>75</v>
      </c>
      <c r="I7" s="29">
        <f t="shared" ref="I7:I12" si="1">G7*H7</f>
        <v>75</v>
      </c>
    </row>
    <row r="8" spans="1:9" ht="36.6" customHeight="1" x14ac:dyDescent="0.3">
      <c r="A8" s="5"/>
      <c r="B8" s="2">
        <v>3</v>
      </c>
      <c r="C8" s="24" t="s">
        <v>75</v>
      </c>
      <c r="D8" s="4">
        <v>75</v>
      </c>
      <c r="E8" s="1" t="s">
        <v>16</v>
      </c>
      <c r="F8" s="12" t="s">
        <v>20</v>
      </c>
      <c r="G8" s="25">
        <f t="shared" si="0"/>
        <v>300</v>
      </c>
      <c r="H8" s="26">
        <v>45</v>
      </c>
      <c r="I8" s="29">
        <f t="shared" si="1"/>
        <v>13500</v>
      </c>
    </row>
    <row r="9" spans="1:9" ht="36.6" customHeight="1" x14ac:dyDescent="0.3">
      <c r="A9" s="5"/>
      <c r="B9" s="2">
        <v>4</v>
      </c>
      <c r="C9" s="24" t="s">
        <v>76</v>
      </c>
      <c r="D9" s="4">
        <v>10</v>
      </c>
      <c r="E9" s="1" t="s">
        <v>16</v>
      </c>
      <c r="F9" s="12" t="s">
        <v>20</v>
      </c>
      <c r="G9" s="25">
        <f t="shared" si="0"/>
        <v>40</v>
      </c>
      <c r="H9" s="26">
        <v>45</v>
      </c>
      <c r="I9" s="29">
        <f t="shared" si="1"/>
        <v>1800</v>
      </c>
    </row>
    <row r="10" spans="1:9" ht="36.6" customHeight="1" x14ac:dyDescent="0.3">
      <c r="A10" s="5"/>
      <c r="B10" s="2">
        <v>5</v>
      </c>
      <c r="C10" s="3" t="s">
        <v>37</v>
      </c>
      <c r="D10" s="4">
        <v>95</v>
      </c>
      <c r="E10" s="1" t="s">
        <v>16</v>
      </c>
      <c r="F10" s="27" t="s">
        <v>19</v>
      </c>
      <c r="G10" s="25">
        <f t="shared" si="0"/>
        <v>1140</v>
      </c>
      <c r="H10" s="4">
        <v>16</v>
      </c>
      <c r="I10" s="29">
        <f t="shared" si="1"/>
        <v>18240</v>
      </c>
    </row>
    <row r="11" spans="1:9" ht="36.6" customHeight="1" x14ac:dyDescent="0.3">
      <c r="A11" s="5"/>
      <c r="B11" s="2">
        <v>6</v>
      </c>
      <c r="C11" s="3" t="s">
        <v>38</v>
      </c>
      <c r="D11" s="4">
        <v>110</v>
      </c>
      <c r="E11" s="1" t="s">
        <v>16</v>
      </c>
      <c r="F11" s="27" t="s">
        <v>17</v>
      </c>
      <c r="G11" s="25">
        <f t="shared" si="0"/>
        <v>5720</v>
      </c>
      <c r="H11" s="4">
        <v>6.5</v>
      </c>
      <c r="I11" s="29">
        <f t="shared" si="1"/>
        <v>37180</v>
      </c>
    </row>
    <row r="12" spans="1:9" ht="36.6" customHeight="1" x14ac:dyDescent="0.3">
      <c r="A12" s="5"/>
      <c r="B12" s="2">
        <v>7</v>
      </c>
      <c r="C12" s="3" t="s">
        <v>38</v>
      </c>
      <c r="D12" s="4">
        <v>125</v>
      </c>
      <c r="E12" s="1" t="s">
        <v>16</v>
      </c>
      <c r="F12" s="27" t="s">
        <v>19</v>
      </c>
      <c r="G12" s="25">
        <f t="shared" si="0"/>
        <v>1500</v>
      </c>
      <c r="H12" s="4">
        <v>8</v>
      </c>
      <c r="I12" s="29">
        <f t="shared" si="1"/>
        <v>12000</v>
      </c>
    </row>
    <row r="13" spans="1:9" ht="46.2" customHeight="1" x14ac:dyDescent="0.3">
      <c r="D13" s="9"/>
      <c r="E13" s="9"/>
      <c r="F13" s="9"/>
      <c r="G13" s="9"/>
      <c r="H13" s="30" t="s">
        <v>39</v>
      </c>
      <c r="I13" s="28">
        <f>SUM(I6:I12)</f>
        <v>87295</v>
      </c>
    </row>
    <row r="14" spans="1:9" ht="30.6" x14ac:dyDescent="1.05">
      <c r="A14" s="8"/>
      <c r="B14" s="10" t="s">
        <v>8</v>
      </c>
      <c r="C14" s="83" t="s">
        <v>12</v>
      </c>
      <c r="D14" s="83"/>
      <c r="E14" s="83"/>
      <c r="F14" s="83"/>
      <c r="G14" s="83"/>
      <c r="H14" s="83"/>
      <c r="I14" s="83"/>
    </row>
    <row r="16" spans="1:9" ht="44.4" customHeight="1" x14ac:dyDescent="0.3">
      <c r="C16" s="15" t="s">
        <v>23</v>
      </c>
      <c r="D16" s="15" t="s">
        <v>24</v>
      </c>
    </row>
    <row r="17" spans="2:9" ht="44.4" customHeight="1" x14ac:dyDescent="0.3">
      <c r="C17" s="17" t="s">
        <v>26</v>
      </c>
      <c r="D17" s="18">
        <v>365</v>
      </c>
    </row>
    <row r="18" spans="2:9" ht="44.4" customHeight="1" x14ac:dyDescent="0.3">
      <c r="C18" s="17" t="s">
        <v>27</v>
      </c>
      <c r="D18" s="2">
        <f>52*2</f>
        <v>104</v>
      </c>
      <c r="E18" s="16" t="s">
        <v>25</v>
      </c>
    </row>
    <row r="19" spans="2:9" ht="44.4" customHeight="1" x14ac:dyDescent="0.3">
      <c r="C19" s="17" t="s">
        <v>28</v>
      </c>
      <c r="D19" s="2">
        <v>22</v>
      </c>
      <c r="E19" s="16" t="s">
        <v>25</v>
      </c>
    </row>
    <row r="20" spans="2:9" ht="44.4" customHeight="1" x14ac:dyDescent="0.3">
      <c r="C20" s="17" t="s">
        <v>31</v>
      </c>
      <c r="D20" s="2">
        <f>(4+4+1+1)</f>
        <v>10</v>
      </c>
      <c r="E20" s="16" t="s">
        <v>25</v>
      </c>
    </row>
    <row r="21" spans="2:9" ht="44.4" customHeight="1" x14ac:dyDescent="0.3">
      <c r="C21" s="17" t="s">
        <v>30</v>
      </c>
      <c r="D21" s="2">
        <v>0</v>
      </c>
      <c r="E21" s="16" t="s">
        <v>25</v>
      </c>
    </row>
    <row r="22" spans="2:9" ht="44.4" customHeight="1" x14ac:dyDescent="0.3">
      <c r="C22" s="17" t="s">
        <v>29</v>
      </c>
      <c r="D22" s="18">
        <f>D17-D18-D19-D20-D21</f>
        <v>229</v>
      </c>
    </row>
    <row r="23" spans="2:9" ht="28.2" customHeight="1" x14ac:dyDescent="0.3"/>
    <row r="24" spans="2:9" ht="30.6" x14ac:dyDescent="1.05">
      <c r="B24" s="10" t="s">
        <v>11</v>
      </c>
      <c r="C24" s="83" t="s">
        <v>10</v>
      </c>
      <c r="D24" s="83"/>
      <c r="E24" s="83"/>
      <c r="F24" s="83"/>
      <c r="G24" s="83"/>
      <c r="H24" s="83"/>
      <c r="I24" s="83"/>
    </row>
    <row r="25" spans="2:9" ht="30.6" x14ac:dyDescent="1.05">
      <c r="B25" s="10"/>
      <c r="C25" s="15" t="s">
        <v>23</v>
      </c>
      <c r="D25" s="15" t="s">
        <v>24</v>
      </c>
      <c r="E25" s="7"/>
      <c r="F25" s="7"/>
      <c r="G25" s="7"/>
      <c r="H25" s="7"/>
      <c r="I25" s="7"/>
    </row>
    <row r="26" spans="2:9" ht="30.6" x14ac:dyDescent="1.05">
      <c r="B26" s="10"/>
      <c r="C26" s="17" t="s">
        <v>29</v>
      </c>
      <c r="D26" s="18">
        <f>D22</f>
        <v>229</v>
      </c>
      <c r="E26" s="7"/>
      <c r="F26" s="7"/>
      <c r="G26" s="7"/>
      <c r="H26" s="7"/>
      <c r="I26" s="7"/>
    </row>
    <row r="27" spans="2:9" ht="30.6" x14ac:dyDescent="1.05">
      <c r="B27" s="10"/>
      <c r="C27" s="17" t="s">
        <v>32</v>
      </c>
      <c r="D27" s="2">
        <v>8</v>
      </c>
      <c r="E27" s="7"/>
      <c r="F27" s="7"/>
      <c r="G27" s="7"/>
      <c r="H27" s="7"/>
      <c r="I27" s="7"/>
    </row>
    <row r="28" spans="2:9" ht="30.6" x14ac:dyDescent="1.05">
      <c r="B28" s="10"/>
      <c r="C28" s="17" t="s">
        <v>33</v>
      </c>
      <c r="D28" s="19">
        <v>0.7</v>
      </c>
      <c r="E28" s="7"/>
      <c r="F28" s="7"/>
      <c r="G28" s="7"/>
      <c r="H28" s="7"/>
      <c r="I28" s="7"/>
    </row>
    <row r="29" spans="2:9" ht="30.6" x14ac:dyDescent="1.05">
      <c r="B29" s="10"/>
      <c r="C29" s="17" t="s">
        <v>34</v>
      </c>
      <c r="D29" s="21">
        <f>D26*D27*D28</f>
        <v>1282.3999999999999</v>
      </c>
      <c r="E29" s="7"/>
      <c r="F29" s="7"/>
      <c r="G29" s="7"/>
      <c r="H29" s="7"/>
      <c r="I29" s="7"/>
    </row>
    <row r="30" spans="2:9" ht="30.6" x14ac:dyDescent="1.05">
      <c r="B30" s="10"/>
      <c r="C30" s="7"/>
      <c r="D30" s="7"/>
      <c r="E30" s="7"/>
      <c r="F30" s="7"/>
      <c r="G30" s="7"/>
      <c r="H30" s="7"/>
      <c r="I30" s="7"/>
    </row>
    <row r="31" spans="2:9" ht="30.6" x14ac:dyDescent="1.05">
      <c r="B31" s="10" t="s">
        <v>13</v>
      </c>
      <c r="C31" s="83" t="s">
        <v>14</v>
      </c>
      <c r="D31" s="83"/>
      <c r="E31" s="83"/>
      <c r="F31" s="83"/>
      <c r="G31" s="83"/>
      <c r="H31" s="83"/>
      <c r="I31" s="83"/>
    </row>
    <row r="32" spans="2:9" ht="35.4" x14ac:dyDescent="0.3">
      <c r="C32" s="23" t="s">
        <v>35</v>
      </c>
      <c r="D32" s="72">
        <f>I13/D29</f>
        <v>68.071584529008121</v>
      </c>
      <c r="E32" s="22"/>
      <c r="F32" s="22"/>
      <c r="G32" s="22"/>
      <c r="H32" s="22"/>
      <c r="I32" s="22"/>
    </row>
  </sheetData>
  <mergeCells count="6">
    <mergeCell ref="C31:I31"/>
    <mergeCell ref="D5:F5"/>
    <mergeCell ref="A1:I1"/>
    <mergeCell ref="C3:I3"/>
    <mergeCell ref="C14:I14"/>
    <mergeCell ref="C24:I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D0920B-A86C-4DB8-AF6B-F1AB832F0A38}">
          <x14:formula1>
            <xm:f>Sheet3!$A$1:$A$6</xm:f>
          </x14:formula1>
          <xm:sqref>F6:F12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72B2-41EF-4F50-9BC7-0E123EB4B1FF}">
  <dimension ref="B1:J92"/>
  <sheetViews>
    <sheetView showGridLines="0" rightToLeft="1" workbookViewId="0">
      <selection activeCell="G72" sqref="G72"/>
    </sheetView>
  </sheetViews>
  <sheetFormatPr defaultRowHeight="14.4" x14ac:dyDescent="0.3"/>
  <cols>
    <col min="3" max="3" width="26.6640625" customWidth="1"/>
    <col min="4" max="5" width="30" customWidth="1"/>
    <col min="6" max="6" width="1.6640625" customWidth="1"/>
    <col min="7" max="7" width="19.21875" customWidth="1"/>
    <col min="8" max="8" width="13.21875" customWidth="1"/>
    <col min="10" max="10" width="16.109375" customWidth="1"/>
  </cols>
  <sheetData>
    <row r="1" spans="2:9" ht="26.4" customHeight="1" x14ac:dyDescent="0.3">
      <c r="B1" s="96" t="s">
        <v>80</v>
      </c>
      <c r="C1" s="96"/>
      <c r="D1" s="96"/>
      <c r="E1" s="96"/>
      <c r="F1" s="96"/>
      <c r="G1" s="96"/>
    </row>
    <row r="2" spans="2:9" ht="5.4" customHeight="1" x14ac:dyDescent="0.3"/>
    <row r="3" spans="2:9" ht="21.6" customHeight="1" x14ac:dyDescent="0.3">
      <c r="B3" s="97" t="s">
        <v>81</v>
      </c>
      <c r="C3" s="98"/>
      <c r="D3" s="98"/>
      <c r="E3" s="98"/>
      <c r="F3" s="98"/>
      <c r="G3" s="99"/>
    </row>
    <row r="4" spans="2:9" ht="6" customHeight="1" x14ac:dyDescent="0.3"/>
    <row r="5" spans="2:9" ht="38.4" customHeight="1" x14ac:dyDescent="0.3">
      <c r="B5" s="57" t="s">
        <v>54</v>
      </c>
      <c r="C5" s="57" t="s">
        <v>57</v>
      </c>
      <c r="D5" s="57" t="s">
        <v>58</v>
      </c>
      <c r="E5" s="57" t="s">
        <v>59</v>
      </c>
      <c r="F5" s="58"/>
      <c r="G5" s="57" t="s">
        <v>55</v>
      </c>
    </row>
    <row r="6" spans="2:9" ht="18" customHeight="1" x14ac:dyDescent="0.3">
      <c r="B6" s="3">
        <v>1</v>
      </c>
      <c r="C6" s="3">
        <v>30</v>
      </c>
      <c r="D6" s="3">
        <v>36</v>
      </c>
      <c r="E6" s="49">
        <f>(C6+D6)/2</f>
        <v>33</v>
      </c>
      <c r="F6" s="50"/>
      <c r="G6" s="3">
        <v>2</v>
      </c>
      <c r="I6" s="61"/>
    </row>
    <row r="7" spans="2:9" ht="18" customHeight="1" x14ac:dyDescent="0.3">
      <c r="B7" s="3">
        <v>2</v>
      </c>
      <c r="C7" s="3">
        <v>36</v>
      </c>
      <c r="D7" s="3">
        <v>39</v>
      </c>
      <c r="E7" s="49">
        <f t="shared" ref="E7:E17" si="0">(C7+D7)/2</f>
        <v>37.5</v>
      </c>
      <c r="F7" s="50"/>
      <c r="G7" s="3">
        <v>0</v>
      </c>
      <c r="I7" s="61"/>
    </row>
    <row r="8" spans="2:9" ht="18" customHeight="1" x14ac:dyDescent="0.3">
      <c r="B8" s="3">
        <v>3</v>
      </c>
      <c r="C8" s="3">
        <v>39</v>
      </c>
      <c r="D8" s="3">
        <v>40</v>
      </c>
      <c r="E8" s="49">
        <f t="shared" si="0"/>
        <v>39.5</v>
      </c>
      <c r="F8" s="50"/>
      <c r="G8" s="3">
        <v>1</v>
      </c>
      <c r="I8" s="61"/>
    </row>
    <row r="9" spans="2:9" ht="18" customHeight="1" x14ac:dyDescent="0.3">
      <c r="B9" s="3">
        <v>4</v>
      </c>
      <c r="C9" s="3">
        <v>40</v>
      </c>
      <c r="D9" s="3">
        <v>41</v>
      </c>
      <c r="E9" s="49">
        <f t="shared" si="0"/>
        <v>40.5</v>
      </c>
      <c r="F9" s="50"/>
      <c r="G9" s="3">
        <v>0</v>
      </c>
      <c r="I9" s="64"/>
    </row>
    <row r="10" spans="2:9" ht="18" customHeight="1" x14ac:dyDescent="0.3">
      <c r="B10" s="3">
        <v>5</v>
      </c>
      <c r="C10" s="3">
        <v>41</v>
      </c>
      <c r="D10" s="3">
        <v>44</v>
      </c>
      <c r="E10" s="49">
        <f t="shared" si="0"/>
        <v>42.5</v>
      </c>
      <c r="F10" s="50"/>
      <c r="G10" s="3">
        <v>1</v>
      </c>
      <c r="I10" s="61"/>
    </row>
    <row r="11" spans="2:9" ht="18" customHeight="1" x14ac:dyDescent="0.3">
      <c r="B11" s="3">
        <v>6</v>
      </c>
      <c r="C11" s="3">
        <v>44</v>
      </c>
      <c r="D11" s="3">
        <v>46</v>
      </c>
      <c r="E11" s="49">
        <f t="shared" si="0"/>
        <v>45</v>
      </c>
      <c r="F11" s="50"/>
      <c r="G11" s="3">
        <v>1</v>
      </c>
      <c r="I11" s="61"/>
    </row>
    <row r="12" spans="2:9" ht="18" customHeight="1" x14ac:dyDescent="0.3">
      <c r="B12" s="3">
        <v>7</v>
      </c>
      <c r="C12" s="3">
        <v>46</v>
      </c>
      <c r="D12" s="3">
        <v>48</v>
      </c>
      <c r="E12" s="49">
        <f t="shared" si="0"/>
        <v>47</v>
      </c>
      <c r="F12" s="50"/>
      <c r="G12" s="3">
        <v>0</v>
      </c>
      <c r="I12" s="61"/>
    </row>
    <row r="13" spans="2:9" ht="18" customHeight="1" x14ac:dyDescent="0.3">
      <c r="B13" s="3">
        <v>8</v>
      </c>
      <c r="C13" s="3">
        <v>48</v>
      </c>
      <c r="D13" s="3">
        <v>49</v>
      </c>
      <c r="E13" s="49">
        <f t="shared" si="0"/>
        <v>48.5</v>
      </c>
      <c r="F13" s="50"/>
      <c r="G13" s="3">
        <v>0</v>
      </c>
      <c r="I13" s="61"/>
    </row>
    <row r="14" spans="2:9" ht="18" customHeight="1" x14ac:dyDescent="0.3">
      <c r="B14" s="3">
        <v>9</v>
      </c>
      <c r="C14" s="3">
        <v>49</v>
      </c>
      <c r="D14" s="3">
        <v>51</v>
      </c>
      <c r="E14" s="49">
        <f t="shared" si="0"/>
        <v>50</v>
      </c>
      <c r="F14" s="50"/>
      <c r="G14" s="3">
        <v>1</v>
      </c>
      <c r="I14" s="61"/>
    </row>
    <row r="15" spans="2:9" ht="18" customHeight="1" x14ac:dyDescent="0.3">
      <c r="B15" s="3">
        <v>10</v>
      </c>
      <c r="C15" s="3">
        <v>51</v>
      </c>
      <c r="D15" s="3">
        <v>52</v>
      </c>
      <c r="E15" s="49">
        <f t="shared" si="0"/>
        <v>51.5</v>
      </c>
      <c r="F15" s="50"/>
      <c r="G15" s="3">
        <v>0</v>
      </c>
      <c r="I15" s="61"/>
    </row>
    <row r="16" spans="2:9" ht="18" customHeight="1" x14ac:dyDescent="0.3">
      <c r="B16" s="3">
        <v>11</v>
      </c>
      <c r="C16" s="3">
        <v>52</v>
      </c>
      <c r="D16" s="3">
        <v>54</v>
      </c>
      <c r="E16" s="49">
        <f t="shared" si="0"/>
        <v>53</v>
      </c>
      <c r="F16" s="50"/>
      <c r="G16" s="3">
        <v>0</v>
      </c>
      <c r="I16" s="61"/>
    </row>
    <row r="17" spans="2:10" ht="18" customHeight="1" x14ac:dyDescent="0.3">
      <c r="B17" s="3">
        <v>12</v>
      </c>
      <c r="C17" s="3">
        <v>54</v>
      </c>
      <c r="D17" s="3">
        <v>56</v>
      </c>
      <c r="E17" s="49">
        <f t="shared" si="0"/>
        <v>55</v>
      </c>
      <c r="F17" s="50"/>
      <c r="G17" s="3">
        <v>1</v>
      </c>
      <c r="I17" s="64"/>
      <c r="J17" s="61"/>
    </row>
    <row r="18" spans="2:10" ht="24" customHeight="1" x14ac:dyDescent="0.3">
      <c r="B18" s="111"/>
      <c r="C18" s="112"/>
      <c r="D18" s="113"/>
      <c r="E18" s="52">
        <f>AVERAGE(E6:E17)</f>
        <v>45.25</v>
      </c>
      <c r="F18" s="53"/>
      <c r="G18" s="54">
        <f>SUM(G6:G17)</f>
        <v>7</v>
      </c>
      <c r="I18" s="62"/>
    </row>
    <row r="19" spans="2:10" ht="5.4" customHeight="1" x14ac:dyDescent="0.3"/>
    <row r="20" spans="2:10" ht="43.2" customHeight="1" x14ac:dyDescent="0.3">
      <c r="B20" s="114" t="s">
        <v>56</v>
      </c>
      <c r="C20" s="115"/>
      <c r="D20" s="115"/>
      <c r="E20" s="116"/>
      <c r="F20" s="55"/>
      <c r="G20" s="56">
        <f>G18/E18</f>
        <v>0.15469613259668508</v>
      </c>
      <c r="I20" s="62"/>
    </row>
    <row r="21" spans="2:10" ht="19.2" customHeight="1" x14ac:dyDescent="0.3">
      <c r="B21" s="117"/>
      <c r="C21" s="117"/>
      <c r="D21" s="117"/>
      <c r="E21" s="117"/>
      <c r="F21" s="117"/>
      <c r="G21" s="117"/>
    </row>
    <row r="22" spans="2:10" ht="22.8" customHeight="1" x14ac:dyDescent="0.3">
      <c r="B22" s="96" t="s">
        <v>82</v>
      </c>
      <c r="C22" s="96"/>
      <c r="D22" s="96"/>
      <c r="E22" s="96"/>
      <c r="F22" s="96"/>
      <c r="G22" s="96"/>
    </row>
    <row r="23" spans="2:10" ht="5.4" customHeight="1" x14ac:dyDescent="0.3"/>
    <row r="24" spans="2:10" ht="21.6" customHeight="1" x14ac:dyDescent="0.3">
      <c r="B24" s="97" t="s">
        <v>79</v>
      </c>
      <c r="C24" s="98"/>
      <c r="D24" s="98"/>
      <c r="E24" s="98"/>
      <c r="F24" s="98"/>
      <c r="G24" s="99"/>
    </row>
    <row r="25" spans="2:10" ht="4.8" customHeight="1" x14ac:dyDescent="0.3"/>
    <row r="26" spans="2:10" ht="38.4" customHeight="1" x14ac:dyDescent="0.3">
      <c r="B26" s="57" t="s">
        <v>54</v>
      </c>
      <c r="C26" s="57" t="s">
        <v>60</v>
      </c>
      <c r="D26" s="57" t="s">
        <v>61</v>
      </c>
      <c r="E26" s="109"/>
      <c r="F26" s="109"/>
      <c r="G26" s="109"/>
    </row>
    <row r="27" spans="2:10" ht="18.600000000000001" customHeight="1" x14ac:dyDescent="0.3">
      <c r="B27" s="3">
        <v>1</v>
      </c>
      <c r="C27" s="3">
        <v>1</v>
      </c>
      <c r="D27" s="59">
        <v>33</v>
      </c>
      <c r="E27" s="110"/>
      <c r="F27" s="110"/>
      <c r="G27" s="110"/>
    </row>
    <row r="28" spans="2:10" ht="18.600000000000001" customHeight="1" x14ac:dyDescent="0.3">
      <c r="B28" s="3">
        <v>2</v>
      </c>
      <c r="C28" s="3">
        <v>1</v>
      </c>
      <c r="D28" s="59">
        <v>37.5</v>
      </c>
      <c r="E28" s="110"/>
      <c r="F28" s="110"/>
      <c r="G28" s="110"/>
    </row>
    <row r="29" spans="2:10" ht="18.600000000000001" customHeight="1" x14ac:dyDescent="0.3">
      <c r="B29" s="3">
        <v>3</v>
      </c>
      <c r="C29" s="3">
        <v>0</v>
      </c>
      <c r="D29" s="59">
        <v>39.5</v>
      </c>
      <c r="E29" s="110"/>
      <c r="F29" s="110"/>
      <c r="G29" s="110"/>
    </row>
    <row r="30" spans="2:10" ht="18.600000000000001" customHeight="1" x14ac:dyDescent="0.3">
      <c r="B30" s="3">
        <v>4</v>
      </c>
      <c r="C30" s="3">
        <v>0</v>
      </c>
      <c r="D30" s="59">
        <v>40.5</v>
      </c>
      <c r="E30" s="118"/>
      <c r="F30" s="110"/>
      <c r="G30" s="110"/>
    </row>
    <row r="31" spans="2:10" ht="18.600000000000001" customHeight="1" x14ac:dyDescent="0.3">
      <c r="B31" s="3">
        <v>5</v>
      </c>
      <c r="C31" s="3">
        <v>0</v>
      </c>
      <c r="D31" s="59">
        <v>42.5</v>
      </c>
      <c r="E31" s="110"/>
      <c r="F31" s="110"/>
      <c r="G31" s="110"/>
    </row>
    <row r="32" spans="2:10" ht="18.600000000000001" customHeight="1" x14ac:dyDescent="0.3">
      <c r="B32" s="3">
        <v>6</v>
      </c>
      <c r="C32" s="3">
        <v>1</v>
      </c>
      <c r="D32" s="59">
        <v>45</v>
      </c>
      <c r="E32" s="110"/>
      <c r="F32" s="110"/>
      <c r="G32" s="110"/>
    </row>
    <row r="33" spans="2:7" ht="18.600000000000001" customHeight="1" x14ac:dyDescent="0.3">
      <c r="B33" s="3">
        <v>7</v>
      </c>
      <c r="C33" s="3">
        <v>0</v>
      </c>
      <c r="D33" s="59">
        <v>47</v>
      </c>
      <c r="E33" s="110"/>
      <c r="F33" s="110"/>
      <c r="G33" s="110"/>
    </row>
    <row r="34" spans="2:7" ht="18.600000000000001" customHeight="1" x14ac:dyDescent="0.3">
      <c r="B34" s="3">
        <v>8</v>
      </c>
      <c r="C34" s="3">
        <v>0</v>
      </c>
      <c r="D34" s="59">
        <v>48.5</v>
      </c>
      <c r="E34" s="110"/>
      <c r="F34" s="110"/>
      <c r="G34" s="110"/>
    </row>
    <row r="35" spans="2:7" ht="18.600000000000001" customHeight="1" x14ac:dyDescent="0.3">
      <c r="B35" s="3">
        <v>9</v>
      </c>
      <c r="C35" s="3">
        <v>1</v>
      </c>
      <c r="D35" s="59">
        <v>50</v>
      </c>
      <c r="E35" s="110"/>
      <c r="F35" s="110"/>
      <c r="G35" s="110"/>
    </row>
    <row r="36" spans="2:7" ht="18.600000000000001" customHeight="1" x14ac:dyDescent="0.3">
      <c r="B36" s="3">
        <v>10</v>
      </c>
      <c r="C36" s="3">
        <v>1</v>
      </c>
      <c r="D36" s="59">
        <v>51.5</v>
      </c>
      <c r="E36" s="110"/>
      <c r="F36" s="110"/>
      <c r="G36" s="110"/>
    </row>
    <row r="37" spans="2:7" ht="18.600000000000001" customHeight="1" x14ac:dyDescent="0.3">
      <c r="B37" s="3">
        <v>11</v>
      </c>
      <c r="C37" s="3">
        <v>0</v>
      </c>
      <c r="D37" s="59">
        <v>53</v>
      </c>
      <c r="E37" s="110"/>
      <c r="F37" s="110"/>
      <c r="G37" s="110"/>
    </row>
    <row r="38" spans="2:7" ht="18.600000000000001" customHeight="1" x14ac:dyDescent="0.3">
      <c r="B38" s="3">
        <v>12</v>
      </c>
      <c r="C38" s="3">
        <v>0</v>
      </c>
      <c r="D38" s="59">
        <v>55</v>
      </c>
      <c r="E38" s="110"/>
      <c r="F38" s="110"/>
      <c r="G38" s="110"/>
    </row>
    <row r="39" spans="2:7" ht="21" customHeight="1" x14ac:dyDescent="0.3">
      <c r="B39" s="66"/>
      <c r="C39" s="52">
        <f>SUM(C27:C38)</f>
        <v>5</v>
      </c>
      <c r="D39" s="52">
        <f>AVERAGE(D27:D38)</f>
        <v>45.25</v>
      </c>
      <c r="E39" s="108"/>
      <c r="F39" s="108"/>
      <c r="G39" s="108"/>
    </row>
    <row r="40" spans="2:7" ht="5.4" customHeight="1" x14ac:dyDescent="0.3"/>
    <row r="41" spans="2:7" ht="48.6" customHeight="1" x14ac:dyDescent="0.3">
      <c r="B41" s="114" t="s">
        <v>77</v>
      </c>
      <c r="C41" s="115"/>
      <c r="D41" s="115"/>
      <c r="E41" s="116"/>
      <c r="F41" s="55"/>
      <c r="G41" s="56">
        <f>C39/D39</f>
        <v>0.11049723756906077</v>
      </c>
    </row>
    <row r="43" spans="2:7" ht="35.4" x14ac:dyDescent="0.3">
      <c r="B43" s="96" t="s">
        <v>83</v>
      </c>
      <c r="C43" s="96"/>
      <c r="D43" s="96"/>
      <c r="E43" s="96"/>
      <c r="F43" s="96"/>
      <c r="G43" s="96"/>
    </row>
    <row r="44" spans="2:7" ht="4.8" customHeight="1" x14ac:dyDescent="0.3"/>
    <row r="45" spans="2:7" ht="30.6" x14ac:dyDescent="0.3">
      <c r="B45" s="97" t="s">
        <v>78</v>
      </c>
      <c r="C45" s="98"/>
      <c r="D45" s="98"/>
      <c r="E45" s="98"/>
      <c r="F45" s="98"/>
      <c r="G45" s="99"/>
    </row>
    <row r="46" spans="2:7" ht="5.4" customHeight="1" x14ac:dyDescent="0.3"/>
    <row r="47" spans="2:7" ht="45.6" x14ac:dyDescent="0.3">
      <c r="B47" s="57" t="s">
        <v>54</v>
      </c>
      <c r="C47" s="57" t="s">
        <v>84</v>
      </c>
      <c r="D47" s="57" t="s">
        <v>61</v>
      </c>
      <c r="E47" s="109"/>
      <c r="F47" s="109"/>
      <c r="G47" s="109"/>
    </row>
    <row r="48" spans="2:7" ht="16.2" customHeight="1" x14ac:dyDescent="0.3">
      <c r="B48" s="3">
        <v>1</v>
      </c>
      <c r="C48" s="3">
        <v>1</v>
      </c>
      <c r="D48" s="59">
        <v>33</v>
      </c>
      <c r="E48" s="110"/>
      <c r="F48" s="110"/>
      <c r="G48" s="110"/>
    </row>
    <row r="49" spans="2:7" ht="16.2" customHeight="1" x14ac:dyDescent="0.3">
      <c r="B49" s="3">
        <v>2</v>
      </c>
      <c r="C49" s="3">
        <v>0</v>
      </c>
      <c r="D49" s="59">
        <v>37.5</v>
      </c>
      <c r="E49" s="110"/>
      <c r="F49" s="110"/>
      <c r="G49" s="110"/>
    </row>
    <row r="50" spans="2:7" ht="16.2" customHeight="1" x14ac:dyDescent="0.3">
      <c r="B50" s="3">
        <v>3</v>
      </c>
      <c r="C50" s="3">
        <v>0</v>
      </c>
      <c r="D50" s="59">
        <v>39.5</v>
      </c>
      <c r="E50" s="110"/>
      <c r="F50" s="110"/>
      <c r="G50" s="110"/>
    </row>
    <row r="51" spans="2:7" ht="16.2" customHeight="1" x14ac:dyDescent="0.3">
      <c r="B51" s="3">
        <v>4</v>
      </c>
      <c r="C51" s="3">
        <v>0</v>
      </c>
      <c r="D51" s="59">
        <v>40.5</v>
      </c>
      <c r="E51" s="110"/>
      <c r="F51" s="110"/>
      <c r="G51" s="110"/>
    </row>
    <row r="52" spans="2:7" ht="16.2" customHeight="1" x14ac:dyDescent="0.3">
      <c r="B52" s="3">
        <v>5</v>
      </c>
      <c r="C52" s="3">
        <v>0</v>
      </c>
      <c r="D52" s="59">
        <v>42.5</v>
      </c>
      <c r="E52" s="110"/>
      <c r="F52" s="110"/>
      <c r="G52" s="110"/>
    </row>
    <row r="53" spans="2:7" ht="16.2" customHeight="1" x14ac:dyDescent="0.3">
      <c r="B53" s="3">
        <v>6</v>
      </c>
      <c r="C53" s="3">
        <v>1</v>
      </c>
      <c r="D53" s="59">
        <v>45</v>
      </c>
      <c r="E53" s="110"/>
      <c r="F53" s="110"/>
      <c r="G53" s="110"/>
    </row>
    <row r="54" spans="2:7" ht="16.2" customHeight="1" x14ac:dyDescent="0.3">
      <c r="B54" s="3">
        <v>7</v>
      </c>
      <c r="C54" s="3">
        <v>0</v>
      </c>
      <c r="D54" s="59">
        <v>47</v>
      </c>
      <c r="E54" s="110"/>
      <c r="F54" s="110"/>
      <c r="G54" s="110"/>
    </row>
    <row r="55" spans="2:7" ht="16.2" customHeight="1" x14ac:dyDescent="0.3">
      <c r="B55" s="3">
        <v>8</v>
      </c>
      <c r="C55" s="3">
        <v>0</v>
      </c>
      <c r="D55" s="59">
        <v>48.5</v>
      </c>
      <c r="E55" s="110"/>
      <c r="F55" s="110"/>
      <c r="G55" s="110"/>
    </row>
    <row r="56" spans="2:7" ht="16.2" customHeight="1" x14ac:dyDescent="0.3">
      <c r="B56" s="3">
        <v>9</v>
      </c>
      <c r="C56" s="3">
        <v>0</v>
      </c>
      <c r="D56" s="59">
        <v>50</v>
      </c>
      <c r="E56" s="110"/>
      <c r="F56" s="110"/>
      <c r="G56" s="110"/>
    </row>
    <row r="57" spans="2:7" ht="16.2" customHeight="1" x14ac:dyDescent="0.3">
      <c r="B57" s="3">
        <v>10</v>
      </c>
      <c r="C57" s="3">
        <v>1</v>
      </c>
      <c r="D57" s="59">
        <v>51.5</v>
      </c>
      <c r="E57" s="110"/>
      <c r="F57" s="110"/>
      <c r="G57" s="110"/>
    </row>
    <row r="58" spans="2:7" ht="16.2" customHeight="1" x14ac:dyDescent="0.3">
      <c r="B58" s="3">
        <v>11</v>
      </c>
      <c r="C58" s="3">
        <v>0</v>
      </c>
      <c r="D58" s="59">
        <v>53</v>
      </c>
      <c r="E58" s="110"/>
      <c r="F58" s="110"/>
      <c r="G58" s="110"/>
    </row>
    <row r="59" spans="2:7" ht="16.2" customHeight="1" x14ac:dyDescent="0.3">
      <c r="B59" s="3">
        <v>12</v>
      </c>
      <c r="C59" s="3">
        <v>0</v>
      </c>
      <c r="D59" s="59">
        <v>55</v>
      </c>
      <c r="E59" s="110"/>
      <c r="F59" s="110"/>
      <c r="G59" s="110"/>
    </row>
    <row r="60" spans="2:7" ht="16.2" customHeight="1" x14ac:dyDescent="0.3">
      <c r="B60" s="68"/>
      <c r="C60" s="52">
        <f>SUM(C48:C59)</f>
        <v>3</v>
      </c>
      <c r="D60" s="52">
        <f>AVERAGE(D48:D59)</f>
        <v>45.25</v>
      </c>
      <c r="E60" s="108"/>
      <c r="F60" s="108"/>
      <c r="G60" s="108"/>
    </row>
    <row r="61" spans="2:7" ht="10.199999999999999" customHeight="1" x14ac:dyDescent="0.3"/>
    <row r="62" spans="2:7" ht="46.8" customHeight="1" x14ac:dyDescent="0.3">
      <c r="B62" s="114" t="s">
        <v>85</v>
      </c>
      <c r="C62" s="115"/>
      <c r="D62" s="115"/>
      <c r="E62" s="116"/>
      <c r="F62" s="55"/>
      <c r="G62" s="56">
        <f>C60/D60</f>
        <v>6.6298342541436461E-2</v>
      </c>
    </row>
    <row r="65" spans="2:7" ht="35.4" x14ac:dyDescent="0.3">
      <c r="B65" s="96" t="s">
        <v>119</v>
      </c>
      <c r="C65" s="96"/>
      <c r="D65" s="96"/>
      <c r="E65" s="96"/>
      <c r="F65" s="96"/>
      <c r="G65" s="96"/>
    </row>
    <row r="66" spans="2:7" ht="4.2" customHeight="1" x14ac:dyDescent="0.3"/>
    <row r="67" spans="2:7" ht="23.4" customHeight="1" x14ac:dyDescent="0.3">
      <c r="B67" s="97" t="s">
        <v>118</v>
      </c>
      <c r="C67" s="98"/>
      <c r="D67" s="98"/>
      <c r="E67" s="98"/>
      <c r="F67" s="98"/>
      <c r="G67" s="99"/>
    </row>
    <row r="69" spans="2:7" x14ac:dyDescent="0.3">
      <c r="B69" s="100" t="s">
        <v>120</v>
      </c>
      <c r="C69" s="101"/>
      <c r="D69" s="104">
        <v>4</v>
      </c>
    </row>
    <row r="70" spans="2:7" x14ac:dyDescent="0.3">
      <c r="B70" s="102"/>
      <c r="C70" s="103"/>
      <c r="D70" s="105"/>
    </row>
    <row r="71" spans="2:7" ht="4.8" customHeight="1" x14ac:dyDescent="0.3"/>
    <row r="72" spans="2:7" x14ac:dyDescent="0.3">
      <c r="B72" s="100" t="s">
        <v>121</v>
      </c>
      <c r="C72" s="101"/>
      <c r="D72" s="104">
        <v>14</v>
      </c>
    </row>
    <row r="73" spans="2:7" x14ac:dyDescent="0.3">
      <c r="B73" s="102"/>
      <c r="C73" s="103"/>
      <c r="D73" s="105"/>
    </row>
    <row r="74" spans="2:7" ht="7.8" customHeight="1" x14ac:dyDescent="0.3"/>
    <row r="75" spans="2:7" ht="0.6" customHeight="1" x14ac:dyDescent="0.3"/>
    <row r="76" spans="2:7" x14ac:dyDescent="0.3">
      <c r="B76" s="89" t="s">
        <v>122</v>
      </c>
      <c r="C76" s="90"/>
      <c r="D76" s="106">
        <f>D69/D72</f>
        <v>0.2857142857142857</v>
      </c>
      <c r="E76" s="95" t="s">
        <v>126</v>
      </c>
    </row>
    <row r="77" spans="2:7" x14ac:dyDescent="0.3">
      <c r="B77" s="91"/>
      <c r="C77" s="92"/>
      <c r="D77" s="107"/>
      <c r="E77" s="95"/>
    </row>
    <row r="79" spans="2:7" ht="8.4" customHeight="1" x14ac:dyDescent="0.3"/>
    <row r="80" spans="2:7" ht="35.4" x14ac:dyDescent="0.3">
      <c r="B80" s="96" t="s">
        <v>123</v>
      </c>
      <c r="C80" s="96"/>
      <c r="D80" s="96"/>
      <c r="E80" s="96"/>
      <c r="F80" s="96"/>
      <c r="G80" s="96"/>
    </row>
    <row r="81" spans="2:7" ht="6.6" customHeight="1" x14ac:dyDescent="0.3"/>
    <row r="82" spans="2:7" ht="25.2" customHeight="1" x14ac:dyDescent="0.3">
      <c r="B82" s="97" t="s">
        <v>124</v>
      </c>
      <c r="C82" s="98"/>
      <c r="D82" s="98"/>
      <c r="E82" s="98"/>
      <c r="F82" s="98"/>
      <c r="G82" s="99"/>
    </row>
    <row r="84" spans="2:7" x14ac:dyDescent="0.3">
      <c r="B84" s="100" t="s">
        <v>120</v>
      </c>
      <c r="C84" s="101"/>
      <c r="D84" s="104">
        <v>4</v>
      </c>
    </row>
    <row r="85" spans="2:7" x14ac:dyDescent="0.3">
      <c r="B85" s="102"/>
      <c r="C85" s="103"/>
      <c r="D85" s="105"/>
    </row>
    <row r="86" spans="2:7" ht="5.4" customHeight="1" x14ac:dyDescent="0.3"/>
    <row r="87" spans="2:7" x14ac:dyDescent="0.3">
      <c r="B87" s="100" t="s">
        <v>121</v>
      </c>
      <c r="C87" s="101"/>
      <c r="D87" s="104">
        <v>14</v>
      </c>
    </row>
    <row r="88" spans="2:7" x14ac:dyDescent="0.3">
      <c r="B88" s="102"/>
      <c r="C88" s="103"/>
      <c r="D88" s="105"/>
    </row>
    <row r="89" spans="2:7" ht="9.6" customHeight="1" x14ac:dyDescent="0.3"/>
    <row r="90" spans="2:7" ht="3.6" hidden="1" customHeight="1" x14ac:dyDescent="0.3"/>
    <row r="91" spans="2:7" x14ac:dyDescent="0.3">
      <c r="B91" s="89" t="s">
        <v>125</v>
      </c>
      <c r="C91" s="90"/>
      <c r="D91" s="93">
        <f>D87/D84</f>
        <v>3.5</v>
      </c>
      <c r="E91" s="95" t="s">
        <v>127</v>
      </c>
    </row>
    <row r="92" spans="2:7" x14ac:dyDescent="0.3">
      <c r="B92" s="91"/>
      <c r="C92" s="92"/>
      <c r="D92" s="94"/>
      <c r="E92" s="95"/>
    </row>
  </sheetData>
  <mergeCells count="57">
    <mergeCell ref="E60:G60"/>
    <mergeCell ref="B62:E62"/>
    <mergeCell ref="B24:G24"/>
    <mergeCell ref="B41:E41"/>
    <mergeCell ref="B43:G43"/>
    <mergeCell ref="B45:G45"/>
    <mergeCell ref="E26:G26"/>
    <mergeCell ref="E27:G27"/>
    <mergeCell ref="E28:G28"/>
    <mergeCell ref="E29:G29"/>
    <mergeCell ref="E30:G30"/>
    <mergeCell ref="E31:G31"/>
    <mergeCell ref="E32:G32"/>
    <mergeCell ref="E33:G33"/>
    <mergeCell ref="B1:G1"/>
    <mergeCell ref="B18:D18"/>
    <mergeCell ref="B20:E20"/>
    <mergeCell ref="B21:G21"/>
    <mergeCell ref="B22:G22"/>
    <mergeCell ref="B3:G3"/>
    <mergeCell ref="E34:G34"/>
    <mergeCell ref="E35:G35"/>
    <mergeCell ref="E36:G36"/>
    <mergeCell ref="E37:G37"/>
    <mergeCell ref="E38:G38"/>
    <mergeCell ref="E39:G39"/>
    <mergeCell ref="B65:G65"/>
    <mergeCell ref="B67:G67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B69:C70"/>
    <mergeCell ref="D69:D70"/>
    <mergeCell ref="B72:C73"/>
    <mergeCell ref="D72:D73"/>
    <mergeCell ref="B76:C77"/>
    <mergeCell ref="D76:D77"/>
    <mergeCell ref="B91:C92"/>
    <mergeCell ref="D91:D92"/>
    <mergeCell ref="E91:E92"/>
    <mergeCell ref="E76:E77"/>
    <mergeCell ref="B80:G80"/>
    <mergeCell ref="B82:G82"/>
    <mergeCell ref="B84:C85"/>
    <mergeCell ref="D84:D85"/>
    <mergeCell ref="B87:C88"/>
    <mergeCell ref="D87:D8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4ABE-3947-4538-8705-037D42686BB4}">
  <dimension ref="B1:L19"/>
  <sheetViews>
    <sheetView showGridLines="0" rightToLeft="1" workbookViewId="0">
      <selection activeCell="K8" sqref="K8"/>
    </sheetView>
  </sheetViews>
  <sheetFormatPr defaultRowHeight="14.4" x14ac:dyDescent="0.3"/>
  <cols>
    <col min="1" max="1" width="2" customWidth="1"/>
    <col min="2" max="2" width="22.88671875" customWidth="1"/>
    <col min="3" max="3" width="24.21875" customWidth="1"/>
    <col min="4" max="4" width="14.33203125" customWidth="1"/>
    <col min="5" max="6" width="14.77734375" customWidth="1"/>
    <col min="7" max="7" width="17.6640625" customWidth="1"/>
    <col min="8" max="8" width="30" customWidth="1"/>
    <col min="9" max="9" width="4.109375" customWidth="1"/>
    <col min="10" max="10" width="36.6640625" customWidth="1"/>
    <col min="11" max="11" width="8.6640625" customWidth="1"/>
    <col min="12" max="12" width="16.109375" customWidth="1"/>
  </cols>
  <sheetData>
    <row r="1" spans="2:12" ht="26.4" customHeight="1" x14ac:dyDescent="0.3">
      <c r="B1" s="96" t="s">
        <v>63</v>
      </c>
      <c r="C1" s="96"/>
      <c r="D1" s="96"/>
      <c r="E1" s="96"/>
      <c r="F1" s="96"/>
      <c r="G1" s="96"/>
      <c r="H1" s="96"/>
    </row>
    <row r="2" spans="2:12" ht="6" customHeight="1" x14ac:dyDescent="0.3"/>
    <row r="3" spans="2:12" ht="38.4" customHeight="1" x14ac:dyDescent="0.3">
      <c r="B3" s="57" t="s">
        <v>94</v>
      </c>
      <c r="C3" s="57" t="s">
        <v>97</v>
      </c>
      <c r="D3" s="60" t="s">
        <v>98</v>
      </c>
      <c r="E3" s="60" t="s">
        <v>99</v>
      </c>
      <c r="F3" s="60" t="s">
        <v>100</v>
      </c>
      <c r="G3" s="57" t="s">
        <v>101</v>
      </c>
      <c r="H3" s="57" t="s">
        <v>102</v>
      </c>
    </row>
    <row r="4" spans="2:12" ht="20.399999999999999" customHeight="1" x14ac:dyDescent="0.3">
      <c r="B4" s="3" t="s">
        <v>95</v>
      </c>
      <c r="C4" s="3">
        <v>1</v>
      </c>
      <c r="D4" s="3">
        <v>0</v>
      </c>
      <c r="E4" s="3">
        <v>0</v>
      </c>
      <c r="F4" s="3">
        <v>0</v>
      </c>
      <c r="G4" s="3">
        <f>C4-((F4+E4+D4)*C4)</f>
        <v>1</v>
      </c>
      <c r="H4" s="63">
        <f>C4-G4</f>
        <v>0</v>
      </c>
      <c r="J4" s="73" t="s">
        <v>103</v>
      </c>
      <c r="K4" s="54">
        <v>68</v>
      </c>
    </row>
    <row r="5" spans="2:12" ht="20.399999999999999" customHeight="1" x14ac:dyDescent="0.3">
      <c r="B5" s="3" t="s">
        <v>96</v>
      </c>
      <c r="C5" s="3">
        <v>1</v>
      </c>
      <c r="D5" s="59">
        <v>0</v>
      </c>
      <c r="E5" s="3">
        <v>0</v>
      </c>
      <c r="F5" s="3">
        <v>0</v>
      </c>
      <c r="G5" s="3">
        <f t="shared" ref="G5:G12" si="0">C5-((F5+E5+D5)*C5)</f>
        <v>1</v>
      </c>
      <c r="H5" s="63">
        <f t="shared" ref="H5:H12" si="1">C5-G5</f>
        <v>0</v>
      </c>
    </row>
    <row r="6" spans="2:12" ht="20.399999999999999" customHeight="1" x14ac:dyDescent="0.3">
      <c r="B6" s="3" t="s">
        <v>87</v>
      </c>
      <c r="C6" s="3">
        <v>3</v>
      </c>
      <c r="D6" s="71">
        <v>0.08</v>
      </c>
      <c r="E6" s="71">
        <v>0.03</v>
      </c>
      <c r="F6" s="71">
        <v>0.02</v>
      </c>
      <c r="G6" s="3">
        <f t="shared" si="0"/>
        <v>2.61</v>
      </c>
      <c r="H6" s="63">
        <f t="shared" si="1"/>
        <v>0.39000000000000012</v>
      </c>
      <c r="J6" s="74" t="s">
        <v>104</v>
      </c>
      <c r="K6" s="54">
        <v>44</v>
      </c>
    </row>
    <row r="7" spans="2:12" ht="20.399999999999999" customHeight="1" x14ac:dyDescent="0.3">
      <c r="B7" s="3" t="s">
        <v>88</v>
      </c>
      <c r="C7" s="3">
        <v>3</v>
      </c>
      <c r="D7" s="71">
        <v>0.05</v>
      </c>
      <c r="E7" s="71">
        <v>0.01</v>
      </c>
      <c r="F7" s="71">
        <v>0.02</v>
      </c>
      <c r="G7" s="3">
        <f t="shared" si="0"/>
        <v>2.76</v>
      </c>
      <c r="H7" s="63">
        <f t="shared" si="1"/>
        <v>0.24000000000000021</v>
      </c>
    </row>
    <row r="8" spans="2:12" ht="20.399999999999999" customHeight="1" x14ac:dyDescent="0.45">
      <c r="B8" s="3" t="s">
        <v>89</v>
      </c>
      <c r="C8" s="3">
        <v>4</v>
      </c>
      <c r="D8" s="71">
        <v>0.04</v>
      </c>
      <c r="E8" s="71">
        <v>0.03</v>
      </c>
      <c r="F8" s="71">
        <v>0.01</v>
      </c>
      <c r="G8" s="3">
        <f t="shared" si="0"/>
        <v>3.68</v>
      </c>
      <c r="H8" s="63">
        <f t="shared" si="1"/>
        <v>0.31999999999999984</v>
      </c>
      <c r="J8" s="73" t="s">
        <v>105</v>
      </c>
      <c r="K8" s="54">
        <f>K4-K6</f>
        <v>24</v>
      </c>
      <c r="L8" s="75" t="s">
        <v>106</v>
      </c>
    </row>
    <row r="9" spans="2:12" ht="20.399999999999999" customHeight="1" x14ac:dyDescent="0.3">
      <c r="B9" s="3" t="s">
        <v>90</v>
      </c>
      <c r="C9" s="3">
        <v>15</v>
      </c>
      <c r="D9" s="71">
        <v>0.18</v>
      </c>
      <c r="E9" s="71">
        <v>0.05</v>
      </c>
      <c r="F9" s="71">
        <v>0.04</v>
      </c>
      <c r="G9" s="3">
        <f t="shared" si="0"/>
        <v>10.95</v>
      </c>
      <c r="H9" s="63">
        <f t="shared" si="1"/>
        <v>4.0500000000000007</v>
      </c>
    </row>
    <row r="10" spans="2:12" ht="20.399999999999999" customHeight="1" x14ac:dyDescent="0.3">
      <c r="B10" s="3" t="s">
        <v>91</v>
      </c>
      <c r="C10" s="3">
        <v>18</v>
      </c>
      <c r="D10" s="71">
        <v>0.2</v>
      </c>
      <c r="E10" s="71">
        <v>0.06</v>
      </c>
      <c r="F10" s="71">
        <v>0.04</v>
      </c>
      <c r="G10" s="3">
        <f t="shared" si="0"/>
        <v>12.6</v>
      </c>
      <c r="H10" s="63">
        <f t="shared" si="1"/>
        <v>5.4</v>
      </c>
    </row>
    <row r="11" spans="2:12" ht="20.399999999999999" customHeight="1" x14ac:dyDescent="0.3">
      <c r="B11" s="3" t="s">
        <v>92</v>
      </c>
      <c r="C11" s="3">
        <v>10</v>
      </c>
      <c r="D11" s="71">
        <v>0.1</v>
      </c>
      <c r="E11" s="71">
        <v>0.03</v>
      </c>
      <c r="F11" s="3">
        <v>0</v>
      </c>
      <c r="G11" s="3">
        <f t="shared" si="0"/>
        <v>8.6999999999999993</v>
      </c>
      <c r="H11" s="63">
        <f t="shared" si="1"/>
        <v>1.3000000000000007</v>
      </c>
    </row>
    <row r="12" spans="2:12" ht="20.399999999999999" customHeight="1" x14ac:dyDescent="0.3">
      <c r="B12" s="3" t="s">
        <v>93</v>
      </c>
      <c r="C12" s="3">
        <v>1</v>
      </c>
      <c r="D12" s="71">
        <v>0.02</v>
      </c>
      <c r="E12" s="71">
        <v>0.01</v>
      </c>
      <c r="F12" s="3">
        <v>0</v>
      </c>
      <c r="G12" s="3">
        <f t="shared" si="0"/>
        <v>0.97</v>
      </c>
      <c r="H12" s="63">
        <f t="shared" si="1"/>
        <v>3.0000000000000027E-2</v>
      </c>
    </row>
    <row r="13" spans="2:12" ht="24" customHeight="1" x14ac:dyDescent="0.3">
      <c r="B13" s="69"/>
      <c r="C13" s="54">
        <f>SUM(C4:C12)</f>
        <v>56</v>
      </c>
      <c r="D13" s="70"/>
      <c r="E13" s="51"/>
      <c r="F13" s="51"/>
      <c r="G13" s="65">
        <f>SUM(G4:G12)</f>
        <v>44.269999999999996</v>
      </c>
      <c r="H13" s="65">
        <f>SUM(H4:H12)</f>
        <v>11.730000000000002</v>
      </c>
    </row>
    <row r="14" spans="2:12" ht="5.4" customHeight="1" x14ac:dyDescent="0.3"/>
    <row r="17" spans="8:8" ht="21" customHeight="1" x14ac:dyDescent="0.3">
      <c r="H17" s="82"/>
    </row>
    <row r="18" spans="8:8" ht="6.6" customHeight="1" x14ac:dyDescent="0.3"/>
    <row r="19" spans="8:8" ht="22.8" customHeight="1" x14ac:dyDescent="0.3"/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2B5E-B8DB-4F2D-B38F-5DE8011A4E61}">
  <dimension ref="B1:AP22"/>
  <sheetViews>
    <sheetView showGridLines="0" rightToLeft="1" workbookViewId="0">
      <selection activeCell="AP16" sqref="AP16:AP17"/>
    </sheetView>
  </sheetViews>
  <sheetFormatPr defaultRowHeight="14.4" x14ac:dyDescent="0.3"/>
  <cols>
    <col min="1" max="1" width="2" customWidth="1"/>
    <col min="2" max="2" width="27.109375" customWidth="1"/>
    <col min="3" max="41" width="3.5546875" customWidth="1"/>
    <col min="42" max="42" width="16.33203125" customWidth="1"/>
    <col min="43" max="43" width="4.109375" customWidth="1"/>
  </cols>
  <sheetData>
    <row r="1" spans="2:42" ht="26.4" customHeight="1" x14ac:dyDescent="0.3">
      <c r="B1" s="96" t="s">
        <v>107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2:42" ht="6" customHeight="1" x14ac:dyDescent="0.3"/>
    <row r="3" spans="2:42" ht="22.2" customHeight="1" x14ac:dyDescent="0.3">
      <c r="B3" s="119" t="s">
        <v>86</v>
      </c>
      <c r="C3" s="121" t="s">
        <v>62</v>
      </c>
      <c r="D3" s="122"/>
      <c r="E3" s="123"/>
      <c r="F3" s="121" t="s">
        <v>64</v>
      </c>
      <c r="G3" s="122"/>
      <c r="H3" s="123"/>
      <c r="I3" s="121" t="s">
        <v>65</v>
      </c>
      <c r="J3" s="122"/>
      <c r="K3" s="123"/>
      <c r="L3" s="121" t="s">
        <v>66</v>
      </c>
      <c r="M3" s="122"/>
      <c r="N3" s="123"/>
      <c r="O3" s="121" t="s">
        <v>67</v>
      </c>
      <c r="P3" s="122"/>
      <c r="Q3" s="123"/>
      <c r="R3" s="121" t="s">
        <v>68</v>
      </c>
      <c r="S3" s="122"/>
      <c r="T3" s="123"/>
      <c r="U3" s="121" t="s">
        <v>69</v>
      </c>
      <c r="V3" s="122"/>
      <c r="W3" s="123"/>
      <c r="X3" s="121" t="s">
        <v>70</v>
      </c>
      <c r="Y3" s="122"/>
      <c r="Z3" s="123"/>
      <c r="AA3" s="121" t="s">
        <v>71</v>
      </c>
      <c r="AB3" s="122"/>
      <c r="AC3" s="123"/>
      <c r="AD3" s="121" t="s">
        <v>72</v>
      </c>
      <c r="AE3" s="122"/>
      <c r="AF3" s="123"/>
      <c r="AG3" s="121" t="s">
        <v>73</v>
      </c>
      <c r="AH3" s="122"/>
      <c r="AI3" s="123"/>
      <c r="AJ3" s="121" t="s">
        <v>74</v>
      </c>
      <c r="AK3" s="122"/>
      <c r="AL3" s="123"/>
      <c r="AM3" s="133" t="s">
        <v>110</v>
      </c>
      <c r="AN3" s="134"/>
      <c r="AO3" s="135"/>
      <c r="AP3" s="126" t="s">
        <v>111</v>
      </c>
    </row>
    <row r="4" spans="2:42" ht="38.4" customHeight="1" x14ac:dyDescent="0.3">
      <c r="B4" s="120"/>
      <c r="C4" s="76" t="s">
        <v>112</v>
      </c>
      <c r="D4" s="76" t="s">
        <v>113</v>
      </c>
      <c r="E4" s="76" t="s">
        <v>114</v>
      </c>
      <c r="F4" s="76" t="s">
        <v>112</v>
      </c>
      <c r="G4" s="76" t="s">
        <v>113</v>
      </c>
      <c r="H4" s="76" t="s">
        <v>114</v>
      </c>
      <c r="I4" s="76" t="s">
        <v>112</v>
      </c>
      <c r="J4" s="76" t="s">
        <v>113</v>
      </c>
      <c r="K4" s="76" t="s">
        <v>114</v>
      </c>
      <c r="L4" s="76" t="s">
        <v>112</v>
      </c>
      <c r="M4" s="76" t="s">
        <v>113</v>
      </c>
      <c r="N4" s="76" t="s">
        <v>114</v>
      </c>
      <c r="O4" s="76" t="s">
        <v>112</v>
      </c>
      <c r="P4" s="76" t="s">
        <v>113</v>
      </c>
      <c r="Q4" s="76" t="s">
        <v>114</v>
      </c>
      <c r="R4" s="76" t="s">
        <v>112</v>
      </c>
      <c r="S4" s="76" t="s">
        <v>113</v>
      </c>
      <c r="T4" s="76" t="s">
        <v>114</v>
      </c>
      <c r="U4" s="76" t="s">
        <v>112</v>
      </c>
      <c r="V4" s="76" t="s">
        <v>113</v>
      </c>
      <c r="W4" s="76" t="s">
        <v>114</v>
      </c>
      <c r="X4" s="76" t="s">
        <v>112</v>
      </c>
      <c r="Y4" s="76" t="s">
        <v>113</v>
      </c>
      <c r="Z4" s="76" t="s">
        <v>114</v>
      </c>
      <c r="AA4" s="76" t="s">
        <v>112</v>
      </c>
      <c r="AB4" s="76" t="s">
        <v>113</v>
      </c>
      <c r="AC4" s="76" t="s">
        <v>114</v>
      </c>
      <c r="AD4" s="76" t="s">
        <v>112</v>
      </c>
      <c r="AE4" s="76" t="s">
        <v>113</v>
      </c>
      <c r="AF4" s="76" t="s">
        <v>114</v>
      </c>
      <c r="AG4" s="76" t="s">
        <v>112</v>
      </c>
      <c r="AH4" s="76" t="s">
        <v>113</v>
      </c>
      <c r="AI4" s="76" t="s">
        <v>114</v>
      </c>
      <c r="AJ4" s="76" t="s">
        <v>112</v>
      </c>
      <c r="AK4" s="76" t="s">
        <v>113</v>
      </c>
      <c r="AL4" s="76" t="s">
        <v>114</v>
      </c>
      <c r="AM4" s="77" t="s">
        <v>112</v>
      </c>
      <c r="AN4" s="77" t="s">
        <v>113</v>
      </c>
      <c r="AO4" s="77" t="s">
        <v>114</v>
      </c>
      <c r="AP4" s="127"/>
    </row>
    <row r="5" spans="2:42" ht="20.399999999999999" customHeight="1" x14ac:dyDescent="0.3">
      <c r="B5" s="12" t="s">
        <v>95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8">
        <f>AJ5+AG5+AD5+AA5+X5+U5+R5+O5+L5+I5+F5+C5</f>
        <v>0</v>
      </c>
      <c r="AN5" s="78">
        <f>AK5+AH5+AE5+AB5+Y5+V5+S5+P5+M5+J5+G5+D5</f>
        <v>0</v>
      </c>
      <c r="AO5" s="78">
        <f>AL5+AI5+AF5+AC5+Z5+W5+T5+Q5+N5+K5+H5+E5</f>
        <v>0</v>
      </c>
      <c r="AP5" s="79">
        <f>AM5+AN5+AO5</f>
        <v>0</v>
      </c>
    </row>
    <row r="6" spans="2:42" ht="20.399999999999999" customHeight="1" x14ac:dyDescent="0.3">
      <c r="B6" s="12" t="s">
        <v>96</v>
      </c>
      <c r="C6" s="59"/>
      <c r="D6" s="59"/>
      <c r="E6" s="59"/>
      <c r="F6" s="59"/>
      <c r="G6" s="59"/>
      <c r="H6" s="59"/>
      <c r="I6" s="59"/>
      <c r="J6" s="59"/>
      <c r="K6" s="59"/>
      <c r="L6" s="59">
        <v>1</v>
      </c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78">
        <f t="shared" ref="AM6:AM15" si="0">AJ6+AG6+AD6+AA6+X6+U6+R6+O6+L6+I6+F6+C6</f>
        <v>1</v>
      </c>
      <c r="AN6" s="78">
        <f t="shared" ref="AN6:AN15" si="1">AK6+AH6+AE6+AB6+Y6+V6+S6+P6+M6+J6+G6+D6</f>
        <v>0</v>
      </c>
      <c r="AO6" s="78">
        <f t="shared" ref="AO6:AO15" si="2">AL6+AI6+AF6+AC6+Z6+W6+T6+Q6+N6+K6+H6+E6</f>
        <v>0</v>
      </c>
      <c r="AP6" s="79">
        <f t="shared" ref="AP6:AP15" si="3">AM6+AN6+AO6</f>
        <v>1</v>
      </c>
    </row>
    <row r="7" spans="2:42" ht="20.399999999999999" customHeight="1" x14ac:dyDescent="0.3">
      <c r="B7" s="12" t="s">
        <v>87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>
        <v>1</v>
      </c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78">
        <f t="shared" si="0"/>
        <v>0</v>
      </c>
      <c r="AN7" s="78">
        <f t="shared" si="1"/>
        <v>1</v>
      </c>
      <c r="AO7" s="78">
        <f t="shared" si="2"/>
        <v>0</v>
      </c>
      <c r="AP7" s="79">
        <f t="shared" si="3"/>
        <v>1</v>
      </c>
    </row>
    <row r="8" spans="2:42" ht="20.399999999999999" customHeight="1" x14ac:dyDescent="0.3">
      <c r="B8" s="12" t="s">
        <v>88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>
        <v>1</v>
      </c>
      <c r="V8" s="59"/>
      <c r="W8" s="59"/>
      <c r="X8" s="59"/>
      <c r="Y8" s="59"/>
      <c r="Z8" s="59"/>
      <c r="AA8" s="59"/>
      <c r="AB8" s="59">
        <v>1</v>
      </c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78">
        <f t="shared" si="0"/>
        <v>1</v>
      </c>
      <c r="AN8" s="78">
        <f t="shared" si="1"/>
        <v>1</v>
      </c>
      <c r="AO8" s="78">
        <f t="shared" si="2"/>
        <v>0</v>
      </c>
      <c r="AP8" s="79">
        <f t="shared" si="3"/>
        <v>2</v>
      </c>
    </row>
    <row r="9" spans="2:42" ht="20.399999999999999" customHeight="1" x14ac:dyDescent="0.3">
      <c r="B9" s="12" t="s">
        <v>89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>
        <v>1</v>
      </c>
      <c r="AH9" s="59"/>
      <c r="AI9" s="59"/>
      <c r="AJ9" s="59"/>
      <c r="AK9" s="59"/>
      <c r="AL9" s="59"/>
      <c r="AM9" s="78">
        <f t="shared" si="0"/>
        <v>1</v>
      </c>
      <c r="AN9" s="78">
        <f t="shared" si="1"/>
        <v>0</v>
      </c>
      <c r="AO9" s="78">
        <f t="shared" si="2"/>
        <v>0</v>
      </c>
      <c r="AP9" s="79">
        <f t="shared" si="3"/>
        <v>1</v>
      </c>
    </row>
    <row r="10" spans="2:42" ht="20.399999999999999" customHeight="1" x14ac:dyDescent="0.3">
      <c r="B10" s="12" t="s">
        <v>90</v>
      </c>
      <c r="C10" s="59"/>
      <c r="D10" s="59">
        <v>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>
        <v>1</v>
      </c>
      <c r="S10" s="59"/>
      <c r="T10" s="59"/>
      <c r="U10" s="59"/>
      <c r="V10" s="59"/>
      <c r="W10" s="59"/>
      <c r="X10" s="59"/>
      <c r="Y10" s="59">
        <v>4</v>
      </c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>
        <v>1</v>
      </c>
      <c r="AK10" s="59"/>
      <c r="AL10" s="59"/>
      <c r="AM10" s="78">
        <f t="shared" si="0"/>
        <v>2</v>
      </c>
      <c r="AN10" s="78">
        <f t="shared" si="1"/>
        <v>8</v>
      </c>
      <c r="AO10" s="78">
        <f t="shared" si="2"/>
        <v>0</v>
      </c>
      <c r="AP10" s="79">
        <f t="shared" si="3"/>
        <v>10</v>
      </c>
    </row>
    <row r="11" spans="2:42" ht="20.399999999999999" customHeight="1" x14ac:dyDescent="0.3">
      <c r="B11" s="12" t="s">
        <v>91</v>
      </c>
      <c r="C11" s="59"/>
      <c r="D11" s="59">
        <v>1</v>
      </c>
      <c r="E11" s="59"/>
      <c r="F11" s="59"/>
      <c r="G11" s="59"/>
      <c r="H11" s="59"/>
      <c r="I11" s="59"/>
      <c r="J11" s="59"/>
      <c r="K11" s="59"/>
      <c r="L11" s="59"/>
      <c r="M11" s="59">
        <v>1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>
        <v>1</v>
      </c>
      <c r="AE11" s="59"/>
      <c r="AF11" s="59"/>
      <c r="AG11" s="59"/>
      <c r="AH11" s="59"/>
      <c r="AI11" s="59"/>
      <c r="AJ11" s="59"/>
      <c r="AK11" s="59"/>
      <c r="AL11" s="59"/>
      <c r="AM11" s="78">
        <f t="shared" si="0"/>
        <v>1</v>
      </c>
      <c r="AN11" s="78">
        <f t="shared" si="1"/>
        <v>2</v>
      </c>
      <c r="AO11" s="78">
        <f t="shared" si="2"/>
        <v>0</v>
      </c>
      <c r="AP11" s="79">
        <f t="shared" si="3"/>
        <v>3</v>
      </c>
    </row>
    <row r="12" spans="2:42" ht="20.399999999999999" customHeight="1" x14ac:dyDescent="0.3">
      <c r="B12" s="12" t="s">
        <v>92</v>
      </c>
      <c r="C12" s="59"/>
      <c r="D12" s="59"/>
      <c r="E12" s="59"/>
      <c r="F12" s="59"/>
      <c r="G12" s="59"/>
      <c r="H12" s="59"/>
      <c r="I12" s="59"/>
      <c r="J12" s="59">
        <v>1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>
        <v>1</v>
      </c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8">
        <f t="shared" si="0"/>
        <v>0</v>
      </c>
      <c r="AN12" s="78">
        <f t="shared" si="1"/>
        <v>2</v>
      </c>
      <c r="AO12" s="78">
        <f t="shared" si="2"/>
        <v>0</v>
      </c>
      <c r="AP12" s="79">
        <f t="shared" si="3"/>
        <v>2</v>
      </c>
    </row>
    <row r="13" spans="2:42" ht="20.399999999999999" customHeight="1" x14ac:dyDescent="0.3">
      <c r="B13" s="12" t="s">
        <v>93</v>
      </c>
      <c r="C13" s="59"/>
      <c r="D13" s="59"/>
      <c r="E13" s="59"/>
      <c r="F13" s="59"/>
      <c r="G13" s="59">
        <v>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78">
        <f t="shared" si="0"/>
        <v>0</v>
      </c>
      <c r="AN13" s="78">
        <f t="shared" si="1"/>
        <v>1</v>
      </c>
      <c r="AO13" s="78">
        <f t="shared" si="2"/>
        <v>0</v>
      </c>
      <c r="AP13" s="79">
        <f t="shared" si="3"/>
        <v>1</v>
      </c>
    </row>
    <row r="14" spans="2:42" ht="20.399999999999999" customHeight="1" x14ac:dyDescent="0.3">
      <c r="B14" s="81" t="s">
        <v>108</v>
      </c>
      <c r="C14" s="67"/>
      <c r="D14" s="67"/>
      <c r="E14" s="67"/>
      <c r="F14" s="67"/>
      <c r="G14" s="67"/>
      <c r="H14" s="67"/>
      <c r="I14" s="67"/>
      <c r="J14" s="67">
        <v>1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>
        <v>1</v>
      </c>
      <c r="AF14" s="67"/>
      <c r="AG14" s="67"/>
      <c r="AH14" s="67"/>
      <c r="AI14" s="59"/>
      <c r="AJ14" s="80"/>
      <c r="AK14" s="80"/>
      <c r="AL14" s="80"/>
      <c r="AM14" s="78">
        <f t="shared" si="0"/>
        <v>0</v>
      </c>
      <c r="AN14" s="78">
        <f t="shared" si="1"/>
        <v>2</v>
      </c>
      <c r="AO14" s="78">
        <f t="shared" si="2"/>
        <v>0</v>
      </c>
      <c r="AP14" s="79">
        <f t="shared" si="3"/>
        <v>2</v>
      </c>
    </row>
    <row r="15" spans="2:42" ht="20.399999999999999" customHeight="1" x14ac:dyDescent="0.3">
      <c r="B15" s="81" t="s">
        <v>109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>
        <v>1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59"/>
      <c r="AJ15" s="80"/>
      <c r="AK15" s="80"/>
      <c r="AL15" s="80"/>
      <c r="AM15" s="78">
        <f t="shared" si="0"/>
        <v>0</v>
      </c>
      <c r="AN15" s="78">
        <f t="shared" si="1"/>
        <v>1</v>
      </c>
      <c r="AO15" s="78">
        <f t="shared" si="2"/>
        <v>0</v>
      </c>
      <c r="AP15" s="79">
        <f t="shared" si="3"/>
        <v>1</v>
      </c>
    </row>
    <row r="16" spans="2:42" ht="24" customHeight="1" x14ac:dyDescent="0.3">
      <c r="B16" s="128" t="s">
        <v>110</v>
      </c>
      <c r="C16" s="52">
        <f>SUM(C5:C15)</f>
        <v>0</v>
      </c>
      <c r="D16" s="52">
        <f t="shared" ref="D16:AL16" si="4">SUM(D5:D15)</f>
        <v>5</v>
      </c>
      <c r="E16" s="52">
        <f t="shared" si="4"/>
        <v>0</v>
      </c>
      <c r="F16" s="52">
        <f t="shared" si="4"/>
        <v>0</v>
      </c>
      <c r="G16" s="52">
        <f t="shared" si="4"/>
        <v>1</v>
      </c>
      <c r="H16" s="52">
        <f t="shared" si="4"/>
        <v>0</v>
      </c>
      <c r="I16" s="52">
        <f t="shared" si="4"/>
        <v>0</v>
      </c>
      <c r="J16" s="52">
        <f t="shared" si="4"/>
        <v>2</v>
      </c>
      <c r="K16" s="52">
        <f t="shared" si="4"/>
        <v>0</v>
      </c>
      <c r="L16" s="52">
        <f t="shared" si="4"/>
        <v>1</v>
      </c>
      <c r="M16" s="52">
        <f t="shared" si="4"/>
        <v>1</v>
      </c>
      <c r="N16" s="52">
        <f t="shared" si="4"/>
        <v>0</v>
      </c>
      <c r="O16" s="52">
        <f t="shared" si="4"/>
        <v>0</v>
      </c>
      <c r="P16" s="52">
        <f t="shared" si="4"/>
        <v>2</v>
      </c>
      <c r="Q16" s="52">
        <f t="shared" si="4"/>
        <v>0</v>
      </c>
      <c r="R16" s="52">
        <f t="shared" si="4"/>
        <v>1</v>
      </c>
      <c r="S16" s="52">
        <f t="shared" si="4"/>
        <v>0</v>
      </c>
      <c r="T16" s="52">
        <f t="shared" si="4"/>
        <v>0</v>
      </c>
      <c r="U16" s="52">
        <f t="shared" si="4"/>
        <v>1</v>
      </c>
      <c r="V16" s="52">
        <f t="shared" si="4"/>
        <v>1</v>
      </c>
      <c r="W16" s="52">
        <f t="shared" si="4"/>
        <v>0</v>
      </c>
      <c r="X16" s="52">
        <f t="shared" si="4"/>
        <v>0</v>
      </c>
      <c r="Y16" s="52">
        <f t="shared" si="4"/>
        <v>4</v>
      </c>
      <c r="Z16" s="52">
        <f t="shared" si="4"/>
        <v>0</v>
      </c>
      <c r="AA16" s="52">
        <f t="shared" si="4"/>
        <v>0</v>
      </c>
      <c r="AB16" s="52">
        <f t="shared" si="4"/>
        <v>1</v>
      </c>
      <c r="AC16" s="52">
        <f t="shared" si="4"/>
        <v>0</v>
      </c>
      <c r="AD16" s="52">
        <f t="shared" si="4"/>
        <v>1</v>
      </c>
      <c r="AE16" s="52">
        <f t="shared" si="4"/>
        <v>1</v>
      </c>
      <c r="AF16" s="52">
        <f t="shared" si="4"/>
        <v>0</v>
      </c>
      <c r="AG16" s="52">
        <f t="shared" si="4"/>
        <v>1</v>
      </c>
      <c r="AH16" s="52">
        <f t="shared" si="4"/>
        <v>0</v>
      </c>
      <c r="AI16" s="52">
        <f t="shared" si="4"/>
        <v>0</v>
      </c>
      <c r="AJ16" s="52">
        <f t="shared" si="4"/>
        <v>1</v>
      </c>
      <c r="AK16" s="52">
        <f t="shared" si="4"/>
        <v>0</v>
      </c>
      <c r="AL16" s="52">
        <f t="shared" si="4"/>
        <v>0</v>
      </c>
      <c r="AM16" s="54">
        <f>SUM(AM5:AM15)</f>
        <v>6</v>
      </c>
      <c r="AN16" s="54">
        <f t="shared" ref="AN16:AO16" si="5">SUM(AN5:AN15)</f>
        <v>18</v>
      </c>
      <c r="AO16" s="54">
        <f t="shared" si="5"/>
        <v>0</v>
      </c>
      <c r="AP16" s="124">
        <f>SUM(AP5:AP15)</f>
        <v>24</v>
      </c>
    </row>
    <row r="17" spans="2:42" ht="24" customHeight="1" x14ac:dyDescent="0.3">
      <c r="B17" s="129"/>
      <c r="C17" s="130">
        <f>SUM(C16:E16)</f>
        <v>5</v>
      </c>
      <c r="D17" s="131"/>
      <c r="E17" s="132"/>
      <c r="F17" s="130">
        <f>SUM(F16:H16)</f>
        <v>1</v>
      </c>
      <c r="G17" s="131"/>
      <c r="H17" s="132"/>
      <c r="I17" s="130">
        <f>SUM(I16:K16)</f>
        <v>2</v>
      </c>
      <c r="J17" s="131"/>
      <c r="K17" s="132"/>
      <c r="L17" s="130">
        <f>SUM(L16:N16)</f>
        <v>2</v>
      </c>
      <c r="M17" s="131"/>
      <c r="N17" s="132"/>
      <c r="O17" s="130">
        <f>SUM(O16:Q16)</f>
        <v>2</v>
      </c>
      <c r="P17" s="131"/>
      <c r="Q17" s="132"/>
      <c r="R17" s="130">
        <f>SUM(R16:T16)</f>
        <v>1</v>
      </c>
      <c r="S17" s="131"/>
      <c r="T17" s="132"/>
      <c r="U17" s="130">
        <f>SUM(U16:W16)</f>
        <v>2</v>
      </c>
      <c r="V17" s="131"/>
      <c r="W17" s="132"/>
      <c r="X17" s="130">
        <f>SUM(X16:Z16)</f>
        <v>4</v>
      </c>
      <c r="Y17" s="131"/>
      <c r="Z17" s="132"/>
      <c r="AA17" s="130">
        <f>SUM(AA16:AC16)</f>
        <v>1</v>
      </c>
      <c r="AB17" s="131"/>
      <c r="AC17" s="132"/>
      <c r="AD17" s="130">
        <f>SUM(AD16:AF16)</f>
        <v>2</v>
      </c>
      <c r="AE17" s="131"/>
      <c r="AF17" s="132"/>
      <c r="AG17" s="130">
        <f>SUM(AG16:AI16)</f>
        <v>1</v>
      </c>
      <c r="AH17" s="131"/>
      <c r="AI17" s="132"/>
      <c r="AJ17" s="130">
        <f>SUM(AJ16:AL16)</f>
        <v>1</v>
      </c>
      <c r="AK17" s="131"/>
      <c r="AL17" s="132"/>
      <c r="AM17" s="136">
        <f>SUM(AM16:AO16)</f>
        <v>24</v>
      </c>
      <c r="AN17" s="137"/>
      <c r="AO17" s="138"/>
      <c r="AP17" s="125"/>
    </row>
    <row r="20" spans="2:42" ht="21" customHeight="1" x14ac:dyDescent="0.3"/>
    <row r="21" spans="2:42" ht="6.6" customHeight="1" x14ac:dyDescent="0.3"/>
    <row r="22" spans="2:42" ht="22.8" customHeight="1" x14ac:dyDescent="0.3"/>
  </sheetData>
  <mergeCells count="31">
    <mergeCell ref="AA17:AC17"/>
    <mergeCell ref="AD17:AF17"/>
    <mergeCell ref="AG17:AI17"/>
    <mergeCell ref="AJ17:AL17"/>
    <mergeCell ref="AM17:AO17"/>
    <mergeCell ref="AP16:AP17"/>
    <mergeCell ref="AP3:AP4"/>
    <mergeCell ref="B16:B17"/>
    <mergeCell ref="C17:E17"/>
    <mergeCell ref="F17:H17"/>
    <mergeCell ref="I17:K17"/>
    <mergeCell ref="L17:N17"/>
    <mergeCell ref="O17:Q17"/>
    <mergeCell ref="R17:T17"/>
    <mergeCell ref="U17:W17"/>
    <mergeCell ref="X17:Z17"/>
    <mergeCell ref="AA3:AC3"/>
    <mergeCell ref="AD3:AF3"/>
    <mergeCell ref="AG3:AI3"/>
    <mergeCell ref="AJ3:AL3"/>
    <mergeCell ref="AM3:AO3"/>
    <mergeCell ref="B1:AP1"/>
    <mergeCell ref="B3:B4"/>
    <mergeCell ref="C3:E3"/>
    <mergeCell ref="F3:H3"/>
    <mergeCell ref="I3:K3"/>
    <mergeCell ref="L3:N3"/>
    <mergeCell ref="O3:Q3"/>
    <mergeCell ref="R3:T3"/>
    <mergeCell ref="U3:W3"/>
    <mergeCell ref="X3:Z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2338-80FC-46A2-9614-D4895A42F3D9}">
  <dimension ref="A1:K15"/>
  <sheetViews>
    <sheetView showGridLines="0" rightToLeft="1" workbookViewId="0">
      <selection activeCell="D13" sqref="D13"/>
    </sheetView>
  </sheetViews>
  <sheetFormatPr defaultRowHeight="14.4" x14ac:dyDescent="0.3"/>
  <cols>
    <col min="1" max="1" width="9.5546875" bestFit="1" customWidth="1"/>
    <col min="2" max="2" width="16.109375" customWidth="1"/>
    <col min="3" max="3" width="34.5546875" customWidth="1"/>
    <col min="4" max="4" width="19.5546875" customWidth="1"/>
    <col min="5" max="5" width="10.109375" customWidth="1"/>
    <col min="6" max="6" width="20.5546875" customWidth="1"/>
    <col min="7" max="7" width="17.77734375" customWidth="1"/>
    <col min="8" max="8" width="19.6640625" customWidth="1"/>
    <col min="9" max="9" width="17.77734375" customWidth="1"/>
    <col min="10" max="10" width="20.44140625" customWidth="1"/>
    <col min="11" max="11" width="17" customWidth="1"/>
  </cols>
  <sheetData>
    <row r="1" spans="1:11" ht="34.799999999999997" customHeight="1" x14ac:dyDescent="0.3">
      <c r="A1" s="139" t="s">
        <v>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4.8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64.8" customHeight="1" x14ac:dyDescent="0.3">
      <c r="A3" s="32" t="s">
        <v>41</v>
      </c>
      <c r="B3" s="32" t="s">
        <v>42</v>
      </c>
      <c r="C3" s="32" t="s">
        <v>43</v>
      </c>
      <c r="D3" s="33" t="s">
        <v>44</v>
      </c>
      <c r="E3" s="32" t="s">
        <v>45</v>
      </c>
      <c r="F3" s="32" t="s">
        <v>46</v>
      </c>
      <c r="G3" s="34" t="s">
        <v>47</v>
      </c>
      <c r="H3" s="32" t="s">
        <v>116</v>
      </c>
      <c r="I3" s="34" t="s">
        <v>48</v>
      </c>
      <c r="J3" s="8"/>
      <c r="K3" s="34" t="s">
        <v>49</v>
      </c>
    </row>
    <row r="4" spans="1:11" ht="23.4" x14ac:dyDescent="0.8">
      <c r="A4" s="35">
        <v>1</v>
      </c>
      <c r="B4" s="36">
        <v>44967</v>
      </c>
      <c r="C4" s="36">
        <v>44986</v>
      </c>
      <c r="D4" s="35">
        <f>C4-B4</f>
        <v>19</v>
      </c>
      <c r="E4" s="36" t="s">
        <v>50</v>
      </c>
      <c r="F4" s="36">
        <v>45000</v>
      </c>
      <c r="G4" s="35">
        <f>F4-B4</f>
        <v>33</v>
      </c>
      <c r="H4" s="36">
        <v>45047</v>
      </c>
      <c r="I4" s="37">
        <f>H4-F4</f>
        <v>47</v>
      </c>
      <c r="J4" s="38"/>
      <c r="K4" s="35">
        <f>H4-B4</f>
        <v>80</v>
      </c>
    </row>
    <row r="5" spans="1:11" ht="23.4" x14ac:dyDescent="0.8">
      <c r="A5" s="35">
        <v>2</v>
      </c>
      <c r="B5" s="36">
        <v>44967</v>
      </c>
      <c r="C5" s="36">
        <v>44987</v>
      </c>
      <c r="D5" s="35">
        <f t="shared" ref="D5:D12" si="0">C5-B5</f>
        <v>20</v>
      </c>
      <c r="E5" s="36" t="s">
        <v>50</v>
      </c>
      <c r="F5" s="36">
        <v>45005</v>
      </c>
      <c r="G5" s="35">
        <f t="shared" ref="G5:G6" si="1">F5-B5</f>
        <v>38</v>
      </c>
      <c r="H5" s="36">
        <v>45061</v>
      </c>
      <c r="I5" s="37">
        <f t="shared" ref="I5:I6" si="2">H5-F5</f>
        <v>56</v>
      </c>
      <c r="J5" s="38"/>
      <c r="K5" s="35">
        <f t="shared" ref="K5:K6" si="3">H5-B5</f>
        <v>94</v>
      </c>
    </row>
    <row r="6" spans="1:11" ht="23.4" x14ac:dyDescent="0.8">
      <c r="A6" s="35">
        <v>3</v>
      </c>
      <c r="B6" s="36">
        <v>44967</v>
      </c>
      <c r="C6" s="36">
        <v>44988</v>
      </c>
      <c r="D6" s="35">
        <f t="shared" si="0"/>
        <v>21</v>
      </c>
      <c r="E6" s="36" t="s">
        <v>50</v>
      </c>
      <c r="F6" s="36">
        <v>45017</v>
      </c>
      <c r="G6" s="35">
        <f t="shared" si="1"/>
        <v>50</v>
      </c>
      <c r="H6" s="36">
        <v>45061</v>
      </c>
      <c r="I6" s="37">
        <f t="shared" si="2"/>
        <v>44</v>
      </c>
      <c r="J6" s="38"/>
      <c r="K6" s="35">
        <f t="shared" si="3"/>
        <v>94</v>
      </c>
    </row>
    <row r="7" spans="1:11" ht="23.4" x14ac:dyDescent="0.8">
      <c r="A7" s="35">
        <v>4</v>
      </c>
      <c r="B7" s="36">
        <v>44967</v>
      </c>
      <c r="C7" s="36">
        <v>44989</v>
      </c>
      <c r="D7" s="35">
        <f t="shared" si="0"/>
        <v>22</v>
      </c>
      <c r="E7" s="36" t="s">
        <v>115</v>
      </c>
      <c r="F7" s="39"/>
      <c r="G7" s="40"/>
      <c r="H7" s="39"/>
      <c r="I7" s="41"/>
      <c r="J7" s="38"/>
      <c r="K7" s="40"/>
    </row>
    <row r="8" spans="1:11" ht="23.4" x14ac:dyDescent="0.8">
      <c r="A8" s="35">
        <v>5</v>
      </c>
      <c r="B8" s="36">
        <v>44967</v>
      </c>
      <c r="C8" s="36">
        <v>44990</v>
      </c>
      <c r="D8" s="35">
        <f t="shared" si="0"/>
        <v>23</v>
      </c>
      <c r="E8" s="36" t="s">
        <v>115</v>
      </c>
      <c r="F8" s="39"/>
      <c r="G8" s="40"/>
      <c r="H8" s="39"/>
      <c r="I8" s="41"/>
      <c r="J8" s="38"/>
      <c r="K8" s="40"/>
    </row>
    <row r="9" spans="1:11" ht="23.4" x14ac:dyDescent="0.8">
      <c r="A9" s="35">
        <v>6</v>
      </c>
      <c r="B9" s="36">
        <v>44967</v>
      </c>
      <c r="C9" s="36">
        <v>44991</v>
      </c>
      <c r="D9" s="35">
        <f t="shared" si="0"/>
        <v>24</v>
      </c>
      <c r="E9" s="36" t="s">
        <v>115</v>
      </c>
      <c r="F9" s="39"/>
      <c r="G9" s="40"/>
      <c r="H9" s="39"/>
      <c r="I9" s="41"/>
      <c r="J9" s="38"/>
      <c r="K9" s="40"/>
    </row>
    <row r="10" spans="1:11" ht="23.4" x14ac:dyDescent="0.8">
      <c r="A10" s="35">
        <v>7</v>
      </c>
      <c r="B10" s="36">
        <v>44967</v>
      </c>
      <c r="C10" s="36">
        <v>44992</v>
      </c>
      <c r="D10" s="35">
        <f t="shared" si="0"/>
        <v>25</v>
      </c>
      <c r="E10" s="36" t="s">
        <v>115</v>
      </c>
      <c r="F10" s="39"/>
      <c r="G10" s="40"/>
      <c r="H10" s="39"/>
      <c r="I10" s="41"/>
      <c r="J10" s="38"/>
      <c r="K10" s="40"/>
    </row>
    <row r="11" spans="1:11" ht="23.4" x14ac:dyDescent="0.8">
      <c r="A11" s="35">
        <v>8</v>
      </c>
      <c r="B11" s="36">
        <v>44967</v>
      </c>
      <c r="C11" s="36">
        <v>44993</v>
      </c>
      <c r="D11" s="35">
        <f t="shared" si="0"/>
        <v>26</v>
      </c>
      <c r="E11" s="36" t="s">
        <v>115</v>
      </c>
      <c r="F11" s="39"/>
      <c r="G11" s="40"/>
      <c r="H11" s="39"/>
      <c r="I11" s="41"/>
      <c r="J11" s="38"/>
      <c r="K11" s="40"/>
    </row>
    <row r="12" spans="1:11" ht="23.4" x14ac:dyDescent="0.8">
      <c r="A12" s="35">
        <v>9</v>
      </c>
      <c r="B12" s="36">
        <v>44967</v>
      </c>
      <c r="C12" s="36">
        <v>44994</v>
      </c>
      <c r="D12" s="35">
        <f t="shared" si="0"/>
        <v>27</v>
      </c>
      <c r="E12" s="36" t="s">
        <v>115</v>
      </c>
      <c r="F12" s="39"/>
      <c r="G12" s="40"/>
      <c r="H12" s="39"/>
      <c r="I12" s="41"/>
      <c r="J12" s="38"/>
      <c r="K12" s="40"/>
    </row>
    <row r="13" spans="1:11" ht="30.6" customHeight="1" x14ac:dyDescent="0.3">
      <c r="C13" s="42" t="s">
        <v>51</v>
      </c>
      <c r="D13" s="43">
        <f>AVERAGE(D4:D12)</f>
        <v>23</v>
      </c>
      <c r="F13" s="44" t="s">
        <v>52</v>
      </c>
      <c r="G13" s="45">
        <f>AVERAGE(G4:G6)</f>
        <v>40.333333333333336</v>
      </c>
      <c r="H13" s="42" t="s">
        <v>117</v>
      </c>
      <c r="I13" s="45">
        <f>AVERAGE(I4:I6)</f>
        <v>49</v>
      </c>
      <c r="J13" s="46" t="s">
        <v>53</v>
      </c>
      <c r="K13" s="47">
        <f>AVERAGE(K4:K6)</f>
        <v>89.333333333333329</v>
      </c>
    </row>
    <row r="15" spans="1:11" x14ac:dyDescent="0.3">
      <c r="H15" s="48"/>
    </row>
  </sheetData>
  <mergeCells count="1">
    <mergeCell ref="A1:K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F23A-DA73-4DEE-8E40-0ECE3EB05052}">
  <dimension ref="A1:A6"/>
  <sheetViews>
    <sheetView rightToLeft="1" workbookViewId="0">
      <selection activeCell="A9" sqref="A9"/>
    </sheetView>
  </sheetViews>
  <sheetFormatPr defaultRowHeight="14.4" x14ac:dyDescent="0.3"/>
  <cols>
    <col min="1" max="1" width="11.33203125" customWidth="1"/>
  </cols>
  <sheetData>
    <row r="1" spans="1:1" x14ac:dyDescent="0.3">
      <c r="A1" t="s">
        <v>18</v>
      </c>
    </row>
    <row r="2" spans="1:1" x14ac:dyDescent="0.3">
      <c r="A2" t="s">
        <v>17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تحليل عبء العمل</vt:lpstr>
      <vt:lpstr>مؤشرات الأداء لتحليل العرض</vt:lpstr>
      <vt:lpstr>تحليل العرض</vt:lpstr>
      <vt:lpstr>خطة التوظيف</vt:lpstr>
      <vt:lpstr>مؤشرات أوقات التوظيف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(6D) Mohanned Ahmed G Alzahrani</dc:creator>
  <cp:lastModifiedBy>ahmed Alzahrani</cp:lastModifiedBy>
  <dcterms:created xsi:type="dcterms:W3CDTF">2023-10-30T08:10:55Z</dcterms:created>
  <dcterms:modified xsi:type="dcterms:W3CDTF">2024-01-04T13:34:14Z</dcterms:modified>
</cp:coreProperties>
</file>